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A32D67-4C3D-4A21-9430-3AEDD4645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ёт преми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H16" i="1"/>
  <c r="I16" i="1" s="1"/>
  <c r="J16" i="1"/>
  <c r="K16" i="1" l="1"/>
  <c r="L16" i="1" s="1"/>
  <c r="G13" i="1"/>
  <c r="J13" i="1" s="1"/>
  <c r="H13" i="1" l="1"/>
  <c r="I13" i="1" s="1"/>
  <c r="N16" i="1"/>
  <c r="K13" i="1" l="1"/>
  <c r="L13" i="1" s="1"/>
  <c r="N13" i="1" s="1"/>
  <c r="Q16" i="1"/>
  <c r="G9" i="1"/>
  <c r="F9" i="1"/>
  <c r="F8" i="1"/>
  <c r="G8" i="1"/>
  <c r="G15" i="1"/>
  <c r="F15" i="1"/>
  <c r="F14" i="1"/>
  <c r="H14" i="1" s="1"/>
  <c r="Q13" i="1" l="1"/>
  <c r="O16" i="1"/>
  <c r="P16" i="1" s="1"/>
  <c r="S16" i="1"/>
  <c r="J14" i="1"/>
  <c r="K14" i="1" s="1"/>
  <c r="L14" i="1" s="1"/>
  <c r="J15" i="1"/>
  <c r="H15" i="1"/>
  <c r="I14" i="1"/>
  <c r="T16" i="1" l="1"/>
  <c r="U16" i="1" s="1"/>
  <c r="V16" i="1"/>
  <c r="N14" i="1"/>
  <c r="I15" i="1"/>
  <c r="K15" i="1"/>
  <c r="L15" i="1" s="1"/>
  <c r="H12" i="1"/>
  <c r="J12" i="1"/>
  <c r="J10" i="1"/>
  <c r="H10" i="1"/>
  <c r="J5" i="1"/>
  <c r="H5" i="1"/>
  <c r="H11" i="1"/>
  <c r="J11" i="1"/>
  <c r="J9" i="1"/>
  <c r="E8" i="1"/>
  <c r="Q14" i="1" l="1"/>
  <c r="N15" i="1"/>
  <c r="W16" i="1"/>
  <c r="O13" i="1"/>
  <c r="P13" i="1" s="1"/>
  <c r="S13" i="1"/>
  <c r="K5" i="1"/>
  <c r="K12" i="1"/>
  <c r="L12" i="1" s="1"/>
  <c r="I12" i="1"/>
  <c r="K10" i="1"/>
  <c r="L10" i="1" s="1"/>
  <c r="I10" i="1"/>
  <c r="I5" i="1"/>
  <c r="K11" i="1"/>
  <c r="J8" i="1"/>
  <c r="H9" i="1"/>
  <c r="I11" i="1"/>
  <c r="H8" i="1"/>
  <c r="H7" i="1"/>
  <c r="J7" i="1"/>
  <c r="H6" i="1"/>
  <c r="J6" i="1"/>
  <c r="F3" i="1"/>
  <c r="E3" i="1"/>
  <c r="E17" i="1" s="1"/>
  <c r="Q15" i="1" l="1"/>
  <c r="T13" i="1"/>
  <c r="U13" i="1" s="1"/>
  <c r="V13" i="1"/>
  <c r="W13" i="1" s="1"/>
  <c r="N10" i="1"/>
  <c r="N12" i="1"/>
  <c r="Q12" i="1" s="1"/>
  <c r="L5" i="1"/>
  <c r="S14" i="1"/>
  <c r="O15" i="1"/>
  <c r="P15" i="1" s="1"/>
  <c r="I9" i="1"/>
  <c r="I7" i="1"/>
  <c r="I6" i="1"/>
  <c r="L11" i="1"/>
  <c r="K9" i="1"/>
  <c r="H3" i="1"/>
  <c r="I8" i="1"/>
  <c r="K8" i="1"/>
  <c r="K7" i="1"/>
  <c r="L7" i="1" s="1"/>
  <c r="J3" i="1"/>
  <c r="K6" i="1"/>
  <c r="T14" i="1" l="1"/>
  <c r="U14" i="1" s="1"/>
  <c r="V14" i="1"/>
  <c r="Q10" i="1"/>
  <c r="N7" i="1"/>
  <c r="N11" i="1"/>
  <c r="N5" i="1"/>
  <c r="O14" i="1"/>
  <c r="P14" i="1" s="1"/>
  <c r="S15" i="1"/>
  <c r="S12" i="1"/>
  <c r="T12" i="1" s="1"/>
  <c r="U12" i="1" s="1"/>
  <c r="I3" i="1"/>
  <c r="L8" i="1"/>
  <c r="L6" i="1"/>
  <c r="L9" i="1"/>
  <c r="K3" i="1"/>
  <c r="L3" i="1" s="1"/>
  <c r="G4" i="1"/>
  <c r="F4" i="1"/>
  <c r="F17" i="1" s="1"/>
  <c r="V12" i="1" l="1"/>
  <c r="W12" i="1" s="1"/>
  <c r="T15" i="1"/>
  <c r="U15" i="1" s="1"/>
  <c r="V15" i="1"/>
  <c r="W15" i="1" s="1"/>
  <c r="Q11" i="1"/>
  <c r="Q7" i="1"/>
  <c r="Q5" i="1"/>
  <c r="N3" i="1"/>
  <c r="S3" i="1" s="1"/>
  <c r="T3" i="1" s="1"/>
  <c r="U3" i="1" s="1"/>
  <c r="N6" i="1"/>
  <c r="N9" i="1"/>
  <c r="Q9" i="1" s="1"/>
  <c r="N8" i="1"/>
  <c r="G17" i="1"/>
  <c r="O12" i="1"/>
  <c r="P12" i="1" s="1"/>
  <c r="O10" i="1"/>
  <c r="P10" i="1" s="1"/>
  <c r="S10" i="1"/>
  <c r="O11" i="1"/>
  <c r="W14" i="1"/>
  <c r="O5" i="1"/>
  <c r="H4" i="1"/>
  <c r="J4" i="1"/>
  <c r="V3" i="1" l="1"/>
  <c r="Q6" i="1"/>
  <c r="Q8" i="1"/>
  <c r="T10" i="1"/>
  <c r="U10" i="1" s="1"/>
  <c r="V10" i="1"/>
  <c r="W10" i="1" s="1"/>
  <c r="P11" i="1"/>
  <c r="O3" i="1"/>
  <c r="P3" i="1" s="1"/>
  <c r="S5" i="1"/>
  <c r="V5" i="1" s="1"/>
  <c r="J17" i="1"/>
  <c r="H17" i="1"/>
  <c r="S11" i="1"/>
  <c r="O7" i="1"/>
  <c r="O8" i="1"/>
  <c r="P8" i="1" s="1"/>
  <c r="O9" i="1"/>
  <c r="P9" i="1" s="1"/>
  <c r="P5" i="1"/>
  <c r="I4" i="1"/>
  <c r="K4" i="1"/>
  <c r="T11" i="1" l="1"/>
  <c r="U11" i="1" s="1"/>
  <c r="V11" i="1"/>
  <c r="S8" i="1"/>
  <c r="T5" i="1"/>
  <c r="U5" i="1" s="1"/>
  <c r="W5" i="1"/>
  <c r="O6" i="1"/>
  <c r="P6" i="1" s="1"/>
  <c r="S6" i="1"/>
  <c r="V6" i="1" s="1"/>
  <c r="S7" i="1"/>
  <c r="S9" i="1"/>
  <c r="K17" i="1"/>
  <c r="L4" i="1"/>
  <c r="P7" i="1"/>
  <c r="T7" i="1" l="1"/>
  <c r="U7" i="1" s="1"/>
  <c r="V7" i="1"/>
  <c r="W7" i="1" s="1"/>
  <c r="T8" i="1"/>
  <c r="U8" i="1" s="1"/>
  <c r="V8" i="1"/>
  <c r="W8" i="1" s="1"/>
  <c r="T9" i="1"/>
  <c r="U9" i="1" s="1"/>
  <c r="V9" i="1"/>
  <c r="W9" i="1" s="1"/>
  <c r="N4" i="1"/>
  <c r="W3" i="1"/>
  <c r="T6" i="1"/>
  <c r="U6" i="1" s="1"/>
  <c r="W6" i="1"/>
  <c r="W11" i="1"/>
  <c r="L17" i="1"/>
  <c r="Q4" i="1" l="1"/>
  <c r="N17" i="1"/>
  <c r="O4" i="1" l="1"/>
  <c r="P4" i="1" s="1"/>
  <c r="S4" i="1"/>
  <c r="S17" i="1" l="1"/>
  <c r="V4" i="1"/>
  <c r="Q17" i="1"/>
  <c r="P17" i="1"/>
  <c r="O17" i="1"/>
  <c r="T4" i="1"/>
  <c r="W4" i="1" l="1"/>
  <c r="V17" i="1"/>
  <c r="U4" i="1"/>
  <c r="U17" i="1" s="1"/>
  <c r="T17" i="1"/>
</calcChain>
</file>

<file path=xl/sharedStrings.xml><?xml version="1.0" encoding="utf-8"?>
<sst xmlns="http://schemas.openxmlformats.org/spreadsheetml/2006/main" count="26" uniqueCount="25">
  <si>
    <t>№ счёта</t>
  </si>
  <si>
    <t>Месяц закрытия</t>
  </si>
  <si>
    <t>Контрагент</t>
  </si>
  <si>
    <t>Сумма счёта</t>
  </si>
  <si>
    <t>Закупка</t>
  </si>
  <si>
    <t>Доп. Расходы</t>
  </si>
  <si>
    <t>Выловая прибыль</t>
  </si>
  <si>
    <t>Марж-ть</t>
  </si>
  <si>
    <t>НДС к уплате</t>
  </si>
  <si>
    <t>Налог на прибыль у уплате</t>
  </si>
  <si>
    <t>Распределяемая прибыль</t>
  </si>
  <si>
    <t>Остаточная прибыль</t>
  </si>
  <si>
    <t>КОМПАНИЯ</t>
  </si>
  <si>
    <t>Премия до вычета НДФЛ</t>
  </si>
  <si>
    <t>Премия на руки</t>
  </si>
  <si>
    <t>Остаток БН</t>
  </si>
  <si>
    <t>% компании от распределяемой прибыли</t>
  </si>
  <si>
    <t>Менеджер</t>
  </si>
  <si>
    <t>База выплат ассистент</t>
  </si>
  <si>
    <t>Ассистент</t>
  </si>
  <si>
    <t>% Ассистент</t>
  </si>
  <si>
    <t>% Менеджер</t>
  </si>
  <si>
    <t>База выплат Менеджер</t>
  </si>
  <si>
    <t xml:space="preserve">Премия до вычета НДФЛ </t>
  </si>
  <si>
    <t xml:space="preserve">Премия на руки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</si>
</sst>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3" fillId="6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/>
    <xf numFmtId="0" fontId="4" fillId="4" borderId="7" xfId="0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wrapText="1"/>
    </xf>
    <xf numFmtId="164" fontId="0" fillId="8" borderId="1" xfId="0" applyNumberFormat="1" applyFill="1" applyBorder="1" applyAlignment="1">
      <alignment horizontal="center" vertical="center"/>
    </xf>
    <xf numFmtId="10" fontId="0" fillId="8" borderId="1" xfId="0" applyNumberForma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numFmt numFmtId="164" formatCode="#,##0.00\ &quot;₽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₽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₽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FB6951-6AA1-42EF-B029-17D47E27A6B7}" name="Таблица2" displayName="Таблица2" ref="A2:W17" totalsRowCount="1" headerRowDxfId="49" headerRowBorderDxfId="48" tableBorderDxfId="47" totalsRowBorderDxfId="46">
  <autoFilter ref="A2:W16" xr:uid="{F2FB6951-6AA1-42EF-B029-17D47E27A6B7}"/>
  <sortState xmlns:xlrd2="http://schemas.microsoft.com/office/spreadsheetml/2017/richdata2" ref="A3:W16">
    <sortCondition ref="A2:A16"/>
  </sortState>
  <tableColumns count="23">
    <tableColumn id="1" xr3:uid="{9892703E-1CEF-454E-88AD-2C1CD56F1009}" name="№ счёта" dataDxfId="45" totalsRowDxfId="44"/>
    <tableColumn id="33" xr3:uid="{63F55C4F-E31A-4BB7-BADB-E3134B4457A7}" name="Менеджер" dataDxfId="43" totalsRowDxfId="42"/>
    <tableColumn id="2" xr3:uid="{5F16E999-D175-4C20-8262-05A13C139824}" name="Месяц закрытия" dataDxfId="41" totalsRowDxfId="40"/>
    <tableColumn id="3" xr3:uid="{AA7DB89B-8790-48B5-BED1-2B5E4F02BC24}" name="Контрагент" dataDxfId="39" totalsRowDxfId="38"/>
    <tableColumn id="4" xr3:uid="{B98B1C0D-61A8-44EE-B82B-0268A48419CE}" name="Сумма счёта" totalsRowFunction="sum" dataDxfId="37" totalsRowDxfId="36"/>
    <tableColumn id="5" xr3:uid="{A39D5B1E-9658-4B82-91E2-8AFAEA34643F}" name="Закупка" totalsRowFunction="sum" dataDxfId="35" totalsRowDxfId="34"/>
    <tableColumn id="6" xr3:uid="{87433CAC-052A-4D95-B711-5E3C0A329B4C}" name="Доп. Расходы" totalsRowFunction="sum" dataDxfId="33" totalsRowDxfId="32"/>
    <tableColumn id="7" xr3:uid="{8CFACBF8-E141-4688-9FE6-66A6AFBD3CE6}" name="Выловая прибыль" totalsRowFunction="sum" dataDxfId="31" totalsRowDxfId="30"/>
    <tableColumn id="8" xr3:uid="{8661B603-F6D3-4940-A027-B7FBC98A2445}" name="Марж-ть" dataDxfId="29" totalsRowDxfId="28"/>
    <tableColumn id="9" xr3:uid="{8C6FB50B-7C70-418A-ABCF-565A4F36BCAE}" name="НДС к уплате" totalsRowFunction="sum" dataDxfId="27" totalsRowDxfId="26"/>
    <tableColumn id="10" xr3:uid="{1089C8AE-93DA-4235-BD94-E4D258566DDC}" name="Налог на прибыль у уплате" totalsRowFunction="sum" dataDxfId="25" totalsRowDxfId="24"/>
    <tableColumn id="11" xr3:uid="{353A0D55-9B5D-4796-999E-4FD7265C178E}" name="Распределяемая прибыль" totalsRowFunction="sum" dataDxfId="23" totalsRowDxfId="22"/>
    <tableColumn id="17" xr3:uid="{ACF8A933-F430-4F13-916F-C08ED200F16E}" name="% Ассистент" dataDxfId="21" totalsRowDxfId="20"/>
    <tableColumn id="18" xr3:uid="{543925C8-375B-4590-ADA3-AE5528C58CB2}" name="База выплат ассистент" totalsRowFunction="sum" dataDxfId="19" totalsRowDxfId="18">
      <calculatedColumnFormula>Таблица2[[#This Row],[Распределяемая прибыль]]*M3</calculatedColumnFormula>
    </tableColumn>
    <tableColumn id="19" xr3:uid="{C8F6F704-D1E4-414D-ACD8-BF479CC1F56E}" name="Премия до вычета НДФЛ" totalsRowFunction="sum" dataDxfId="17" totalsRowDxfId="16"/>
    <tableColumn id="20" xr3:uid="{A46173CE-0872-4E76-B097-7625985724F4}" name="Премия на руки" totalsRowFunction="sum" dataDxfId="15" totalsRowDxfId="14"/>
    <tableColumn id="22" xr3:uid="{19A8C47B-8940-455F-AAF8-0DD2B601292A}" name="Остаточная прибыль" totalsRowFunction="sum" dataDxfId="13" totalsRowDxfId="12">
      <calculatedColumnFormula>L3-N3</calculatedColumnFormula>
    </tableColumn>
    <tableColumn id="34" xr3:uid="{7A166468-3160-4954-92C0-0C4CA97D350C}" name="% Менеджер" dataDxfId="11" totalsRowDxfId="10"/>
    <tableColumn id="35" xr3:uid="{5C298E72-ACBE-4976-9A49-9FB5E939AA0C}" name="База выплат Менеджер" totalsRowFunction="sum" dataDxfId="9" totalsRowDxfId="8"/>
    <tableColumn id="36" xr3:uid="{F828E1C7-F2B3-4A99-B75A-32B746ABFF32}" name="Премия до вычета НДФЛ " totalsRowFunction="sum" dataDxfId="7" totalsRowDxfId="6"/>
    <tableColumn id="37" xr3:uid="{23559530-48DA-4781-833B-D6FE4EDEFF03}" name="Премия на руки " totalsRowFunction="sum" dataDxfId="5" totalsRowDxfId="4"/>
    <tableColumn id="31" xr3:uid="{27D3A86A-FD3A-4DD8-B6B7-EEAAAAF70FB6}" name="Остаток БН" totalsRowFunction="sum" dataDxfId="3" totalsRowDxfId="2">
      <calculatedColumnFormula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calculatedColumnFormula>
    </tableColumn>
    <tableColumn id="32" xr3:uid="{55ADBC7E-745B-45F0-82FB-DBE4680708AF}" name="% компании от распределяемой прибыли" dataDxfId="1" totalsRowDxfId="0">
      <calculatedColumnFormula>Таблица2[[#This Row],[Остаток БН]]/Таблица2[[#This Row],[Распределяемая прибыль]]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3"/>
  <sheetViews>
    <sheetView tabSelected="1" topLeftCell="H1" workbookViewId="0">
      <selection activeCell="U10" sqref="U10"/>
    </sheetView>
  </sheetViews>
  <sheetFormatPr defaultRowHeight="15" x14ac:dyDescent="0.25"/>
  <cols>
    <col min="1" max="1" width="11.85546875" bestFit="1" customWidth="1"/>
    <col min="2" max="2" width="14.5703125" customWidth="1"/>
    <col min="3" max="3" width="18.140625" customWidth="1"/>
    <col min="4" max="4" width="22.42578125" bestFit="1" customWidth="1"/>
    <col min="5" max="5" width="14.7109375" customWidth="1"/>
    <col min="6" max="6" width="14.140625" bestFit="1" customWidth="1"/>
    <col min="7" max="7" width="15.85546875" customWidth="1"/>
    <col min="8" max="8" width="19.85546875" customWidth="1"/>
    <col min="9" max="9" width="11.28515625" customWidth="1"/>
    <col min="10" max="11" width="15.140625" customWidth="1"/>
    <col min="12" max="12" width="20.42578125" bestFit="1" customWidth="1"/>
    <col min="13" max="13" width="12" customWidth="1"/>
    <col min="14" max="14" width="14" customWidth="1"/>
    <col min="15" max="15" width="15.7109375" bestFit="1" customWidth="1"/>
    <col min="16" max="16" width="15.42578125" bestFit="1" customWidth="1"/>
    <col min="17" max="17" width="15.85546875" bestFit="1" customWidth="1"/>
    <col min="18" max="18" width="16.28515625" bestFit="1" customWidth="1"/>
    <col min="19" max="19" width="16.7109375" bestFit="1" customWidth="1"/>
    <col min="20" max="20" width="18.28515625" bestFit="1" customWidth="1"/>
    <col min="21" max="21" width="19.140625" bestFit="1" customWidth="1"/>
    <col min="22" max="23" width="15" customWidth="1"/>
  </cols>
  <sheetData>
    <row r="1" spans="1:23" ht="15.75" x14ac:dyDescent="0.25">
      <c r="M1" s="31" t="s">
        <v>19</v>
      </c>
      <c r="N1" s="31"/>
      <c r="O1" s="31"/>
      <c r="P1" s="32"/>
      <c r="Q1" s="10"/>
      <c r="R1" s="31" t="s">
        <v>17</v>
      </c>
      <c r="S1" s="31"/>
      <c r="T1" s="31"/>
      <c r="U1" s="32"/>
      <c r="V1" s="31" t="s">
        <v>12</v>
      </c>
      <c r="W1" s="31"/>
    </row>
    <row r="2" spans="1:23" ht="45" x14ac:dyDescent="0.25">
      <c r="A2" s="11" t="s">
        <v>0</v>
      </c>
      <c r="B2" s="11" t="s">
        <v>17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20</v>
      </c>
      <c r="N2" s="12" t="s">
        <v>18</v>
      </c>
      <c r="O2" s="12" t="s">
        <v>13</v>
      </c>
      <c r="P2" s="12" t="s">
        <v>14</v>
      </c>
      <c r="Q2" s="12" t="s">
        <v>11</v>
      </c>
      <c r="R2" s="12" t="s">
        <v>21</v>
      </c>
      <c r="S2" s="12" t="s">
        <v>22</v>
      </c>
      <c r="T2" s="12" t="s">
        <v>23</v>
      </c>
      <c r="U2" s="12" t="s">
        <v>24</v>
      </c>
      <c r="V2" s="13" t="s">
        <v>15</v>
      </c>
      <c r="W2" s="13" t="s">
        <v>16</v>
      </c>
    </row>
    <row r="3" spans="1:23" x14ac:dyDescent="0.25">
      <c r="A3" s="23"/>
      <c r="B3" s="23"/>
      <c r="C3" s="24"/>
      <c r="D3" s="22"/>
      <c r="E3" s="21">
        <f>4652073.42+4668715.76+6279244.31</f>
        <v>15600033.489999998</v>
      </c>
      <c r="F3" s="21">
        <f>5700336.08+1880844.12</f>
        <v>7581180.2000000002</v>
      </c>
      <c r="G3" s="21">
        <v>70035</v>
      </c>
      <c r="H3" s="4">
        <f t="shared" ref="H3:H15" si="0">E3-(F3+G3)</f>
        <v>7948818.2899999982</v>
      </c>
      <c r="I3" s="5">
        <f t="shared" ref="I3:I15" si="1">H3/E3</f>
        <v>0.50953854009963406</v>
      </c>
      <c r="J3" s="4">
        <f t="shared" ref="J3:J15" si="2">(E3*20/120)-((F3+G3)*20/120)</f>
        <v>1324803.0483333326</v>
      </c>
      <c r="K3" s="4">
        <f t="shared" ref="K3:K4" si="3">(H3-J3)*0.2</f>
        <v>1324803.0483333331</v>
      </c>
      <c r="L3" s="4">
        <f t="shared" ref="L3:L15" si="4">H3-J3-K3</f>
        <v>5299212.1933333324</v>
      </c>
      <c r="M3" s="6">
        <v>0.1</v>
      </c>
      <c r="N3" s="7">
        <f>Таблица2[[#This Row],[Распределяемая прибыль]]*M3</f>
        <v>529921.21933333331</v>
      </c>
      <c r="O3" s="8">
        <f t="shared" ref="O3:O15" si="5">N3/1.152</f>
        <v>460001.0584490741</v>
      </c>
      <c r="P3" s="9">
        <f t="shared" ref="P3:P15" si="6">O3*0.87</f>
        <v>400200.92085069447</v>
      </c>
      <c r="Q3" s="4">
        <f>L3-N3</f>
        <v>4769290.9739999995</v>
      </c>
      <c r="R3" s="6">
        <v>0.7</v>
      </c>
      <c r="S3" s="7">
        <f>Таблица2[[#This Row],[Остаточная прибыль]]*Таблица2[[#This Row],[% Менеджер]]</f>
        <v>3338503.6817999994</v>
      </c>
      <c r="T3" s="8">
        <f>Таблица2[[#This Row],[База выплат Менеджер]]/1.152</f>
        <v>2898006.6682291664</v>
      </c>
      <c r="U3" s="9">
        <f>Таблица2[[#This Row],[Премия до вычета НДФЛ ]]*0.87</f>
        <v>2521265.8013593745</v>
      </c>
      <c r="V3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1430787.2922</v>
      </c>
      <c r="W3" s="28">
        <f>Таблица2[[#This Row],[Остаток БН]]/Таблица2[[#This Row],[Распределяемая прибыль]]</f>
        <v>0.27000000000000007</v>
      </c>
    </row>
    <row r="4" spans="1:23" x14ac:dyDescent="0.25">
      <c r="A4" s="10"/>
      <c r="B4" s="10"/>
      <c r="C4" s="3"/>
      <c r="D4" s="2"/>
      <c r="E4" s="4">
        <v>97640</v>
      </c>
      <c r="F4" s="4">
        <f>64631.98+6607.16+3766*1.2</f>
        <v>75758.34</v>
      </c>
      <c r="G4" s="4">
        <f>1720+2790</f>
        <v>4510</v>
      </c>
      <c r="H4" s="4">
        <f t="shared" si="0"/>
        <v>17371.660000000003</v>
      </c>
      <c r="I4" s="5">
        <f t="shared" si="1"/>
        <v>0.17791540352314628</v>
      </c>
      <c r="J4" s="4">
        <f t="shared" si="2"/>
        <v>2895.2766666666685</v>
      </c>
      <c r="K4" s="4">
        <f t="shared" si="3"/>
        <v>2895.2766666666671</v>
      </c>
      <c r="L4" s="4">
        <f t="shared" si="4"/>
        <v>11581.106666666668</v>
      </c>
      <c r="M4" s="6">
        <v>0.1</v>
      </c>
      <c r="N4" s="7">
        <f>Таблица2[[#This Row],[Распределяемая прибыль]]*M4</f>
        <v>1158.1106666666669</v>
      </c>
      <c r="O4" s="8">
        <f t="shared" si="5"/>
        <v>1005.3043981481485</v>
      </c>
      <c r="P4" s="9">
        <f t="shared" si="6"/>
        <v>874.61482638888924</v>
      </c>
      <c r="Q4" s="4">
        <f t="shared" ref="Q4:Q16" si="7">L4-N4</f>
        <v>10422.996000000001</v>
      </c>
      <c r="R4" s="6">
        <v>0.7</v>
      </c>
      <c r="S4" s="7">
        <f>Таблица2[[#This Row],[Остаточная прибыль]]*Таблица2[[#This Row],[% Менеджер]]</f>
        <v>7296.0972000000002</v>
      </c>
      <c r="T4" s="8">
        <f>Таблица2[[#This Row],[База выплат Менеджер]]/1.152</f>
        <v>6333.4177083333343</v>
      </c>
      <c r="U4" s="9">
        <f>Таблица2[[#This Row],[Премия до вычета НДФЛ ]]*0.87</f>
        <v>5510.0734062500005</v>
      </c>
      <c r="V4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3126.8988000000008</v>
      </c>
      <c r="W4" s="28">
        <f>Таблица2[[#This Row],[Остаток БН]]/Таблица2[[#This Row],[Распределяемая прибыль]]</f>
        <v>0.27</v>
      </c>
    </row>
    <row r="5" spans="1:23" x14ac:dyDescent="0.25">
      <c r="A5" s="23"/>
      <c r="B5" s="23"/>
      <c r="C5" s="26"/>
      <c r="D5" s="22"/>
      <c r="E5" s="21">
        <v>41315064.549999997</v>
      </c>
      <c r="F5" s="21">
        <v>37270597.909999996</v>
      </c>
      <c r="G5" s="21">
        <v>106543</v>
      </c>
      <c r="H5" s="4">
        <f t="shared" si="0"/>
        <v>3937923.6400000006</v>
      </c>
      <c r="I5" s="5">
        <f t="shared" si="1"/>
        <v>9.5314473858180163E-2</v>
      </c>
      <c r="J5" s="4">
        <f t="shared" si="2"/>
        <v>656320.60666666739</v>
      </c>
      <c r="K5" s="4">
        <f>(H5-J5)*0.25</f>
        <v>820400.7583333333</v>
      </c>
      <c r="L5" s="4">
        <f t="shared" si="4"/>
        <v>2461202.2749999999</v>
      </c>
      <c r="M5" s="6">
        <v>0.1</v>
      </c>
      <c r="N5" s="7">
        <f>Таблица2[[#This Row],[Распределяемая прибыль]]*M5</f>
        <v>246120.22750000001</v>
      </c>
      <c r="O5" s="8">
        <f t="shared" si="5"/>
        <v>213646.03081597225</v>
      </c>
      <c r="P5" s="9">
        <f t="shared" si="6"/>
        <v>185872.04680989587</v>
      </c>
      <c r="Q5" s="4">
        <f t="shared" si="7"/>
        <v>2215082.0474999999</v>
      </c>
      <c r="R5" s="6">
        <v>0.7</v>
      </c>
      <c r="S5" s="7">
        <f>Таблица2[[#This Row],[Остаточная прибыль]]*Таблица2[[#This Row],[% Менеджер]]</f>
        <v>1550557.4332499998</v>
      </c>
      <c r="T5" s="8">
        <f>Таблица2[[#This Row],[База выплат Менеджер]]/1.152</f>
        <v>1345969.994140625</v>
      </c>
      <c r="U5" s="9">
        <f>Таблица2[[#This Row],[Премия до вычета НДФЛ ]]*0.87</f>
        <v>1170993.8949023436</v>
      </c>
      <c r="V5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664524.6142500001</v>
      </c>
      <c r="W5" s="28">
        <f>Таблица2[[#This Row],[Остаток БН]]/Таблица2[[#This Row],[Распределяемая прибыль]]</f>
        <v>0.27000000000000007</v>
      </c>
    </row>
    <row r="6" spans="1:23" x14ac:dyDescent="0.25">
      <c r="A6" s="23"/>
      <c r="B6" s="23"/>
      <c r="C6" s="24"/>
      <c r="D6" s="22"/>
      <c r="E6" s="21">
        <v>99840</v>
      </c>
      <c r="F6" s="21">
        <v>71760</v>
      </c>
      <c r="G6" s="21">
        <v>5300</v>
      </c>
      <c r="H6" s="4">
        <f t="shared" si="0"/>
        <v>22780</v>
      </c>
      <c r="I6" s="5">
        <f t="shared" si="1"/>
        <v>0.2281650641025641</v>
      </c>
      <c r="J6" s="4">
        <f t="shared" si="2"/>
        <v>3796.6666666666661</v>
      </c>
      <c r="K6" s="4">
        <f t="shared" ref="K6:K7" si="8">(H6-J6)*0.2</f>
        <v>3796.6666666666674</v>
      </c>
      <c r="L6" s="4">
        <f t="shared" si="4"/>
        <v>15186.666666666668</v>
      </c>
      <c r="M6" s="6">
        <v>0.1</v>
      </c>
      <c r="N6" s="7">
        <f>Таблица2[[#This Row],[Распределяемая прибыль]]*M6</f>
        <v>1518.666666666667</v>
      </c>
      <c r="O6" s="8">
        <f t="shared" si="5"/>
        <v>1318.2870370370374</v>
      </c>
      <c r="P6" s="9">
        <f t="shared" si="6"/>
        <v>1146.9097222222226</v>
      </c>
      <c r="Q6" s="4">
        <f t="shared" si="7"/>
        <v>13668</v>
      </c>
      <c r="R6" s="6">
        <v>0.7</v>
      </c>
      <c r="S6" s="7">
        <f>Таблица2[[#This Row],[Остаточная прибыль]]*Таблица2[[#This Row],[% Менеджер]]</f>
        <v>9567.5999999999985</v>
      </c>
      <c r="T6" s="8">
        <f>Таблица2[[#This Row],[База выплат Менеджер]]/1.152</f>
        <v>8305.2083333333321</v>
      </c>
      <c r="U6" s="9">
        <f>Таблица2[[#This Row],[Премия до вычета НДФЛ ]]*0.87</f>
        <v>7225.5312499999991</v>
      </c>
      <c r="V6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4100.4000000000015</v>
      </c>
      <c r="W6" s="28">
        <f>Таблица2[[#This Row],[Остаток БН]]/Таблица2[[#This Row],[Распределяемая прибыль]]</f>
        <v>0.27000000000000007</v>
      </c>
    </row>
    <row r="7" spans="1:23" x14ac:dyDescent="0.25">
      <c r="A7" s="23"/>
      <c r="B7" s="23"/>
      <c r="C7" s="24"/>
      <c r="D7" s="22"/>
      <c r="E7" s="21">
        <v>72960</v>
      </c>
      <c r="F7" s="21">
        <v>52440</v>
      </c>
      <c r="G7" s="21"/>
      <c r="H7" s="4">
        <f t="shared" si="0"/>
        <v>20520</v>
      </c>
      <c r="I7" s="5">
        <f t="shared" si="1"/>
        <v>0.28125</v>
      </c>
      <c r="J7" s="4">
        <f t="shared" si="2"/>
        <v>3420</v>
      </c>
      <c r="K7" s="4">
        <f t="shared" si="8"/>
        <v>3420</v>
      </c>
      <c r="L7" s="4">
        <f t="shared" si="4"/>
        <v>13680</v>
      </c>
      <c r="M7" s="6">
        <v>0.1</v>
      </c>
      <c r="N7" s="7">
        <f>Таблица2[[#This Row],[Распределяемая прибыль]]*M7</f>
        <v>1368</v>
      </c>
      <c r="O7" s="8">
        <f t="shared" si="5"/>
        <v>1187.5</v>
      </c>
      <c r="P7" s="9">
        <f t="shared" si="6"/>
        <v>1033.125</v>
      </c>
      <c r="Q7" s="4">
        <f t="shared" si="7"/>
        <v>12312</v>
      </c>
      <c r="R7" s="6">
        <v>0.7</v>
      </c>
      <c r="S7" s="7">
        <f>Таблица2[[#This Row],[Остаточная прибыль]]*Таблица2[[#This Row],[% Менеджер]]</f>
        <v>8618.4</v>
      </c>
      <c r="T7" s="8">
        <f>Таблица2[[#This Row],[База выплат Менеджер]]/1.152</f>
        <v>7481.25</v>
      </c>
      <c r="U7" s="9">
        <f>Таблица2[[#This Row],[Премия до вычета НДФЛ ]]*0.87</f>
        <v>6508.6875</v>
      </c>
      <c r="V7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3693.6000000000004</v>
      </c>
      <c r="W7" s="28">
        <f>Таблица2[[#This Row],[Остаток БН]]/Таблица2[[#This Row],[Распределяемая прибыль]]</f>
        <v>0.27</v>
      </c>
    </row>
    <row r="8" spans="1:23" x14ac:dyDescent="0.25">
      <c r="A8" s="23"/>
      <c r="B8" s="23"/>
      <c r="C8" s="24"/>
      <c r="D8" s="22"/>
      <c r="E8" s="21">
        <f>7714399.21+3156820.34</f>
        <v>10871219.550000001</v>
      </c>
      <c r="F8" s="21">
        <f>883890+3611673.02+10200+55848+45500+31500+5185800+153000+1822.8+82793+279+8700+4326</f>
        <v>10075331.82</v>
      </c>
      <c r="G8" s="21">
        <f>9270+5261+2652+5321</f>
        <v>22504</v>
      </c>
      <c r="H8" s="4">
        <f t="shared" si="0"/>
        <v>773383.73000000045</v>
      </c>
      <c r="I8" s="5">
        <f t="shared" si="1"/>
        <v>7.1140475679198331E-2</v>
      </c>
      <c r="J8" s="4">
        <f t="shared" si="2"/>
        <v>128897.28833333333</v>
      </c>
      <c r="K8" s="4">
        <f>(H8-J8)*0.25</f>
        <v>161121.61041666678</v>
      </c>
      <c r="L8" s="4">
        <f t="shared" si="4"/>
        <v>483364.83125000034</v>
      </c>
      <c r="M8" s="6">
        <v>0.1</v>
      </c>
      <c r="N8" s="7">
        <f>Таблица2[[#This Row],[Распределяемая прибыль]]*M8</f>
        <v>48336.483125000035</v>
      </c>
      <c r="O8" s="8">
        <f t="shared" si="5"/>
        <v>41958.752712673646</v>
      </c>
      <c r="P8" s="9">
        <f t="shared" si="6"/>
        <v>36504.114860026071</v>
      </c>
      <c r="Q8" s="4">
        <f t="shared" si="7"/>
        <v>435028.34812500031</v>
      </c>
      <c r="R8" s="6">
        <v>0.7</v>
      </c>
      <c r="S8" s="7">
        <f>Таблица2[[#This Row],[Остаточная прибыль]]*Таблица2[[#This Row],[% Менеджер]]</f>
        <v>304519.84368750022</v>
      </c>
      <c r="T8" s="8">
        <f>Таблица2[[#This Row],[База выплат Менеджер]]/1.152</f>
        <v>264340.14208984398</v>
      </c>
      <c r="U8" s="9">
        <f>Таблица2[[#This Row],[Премия до вычета НДФЛ ]]*0.87</f>
        <v>229975.92361816426</v>
      </c>
      <c r="V8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130508.50443750009</v>
      </c>
      <c r="W8" s="28">
        <f>Таблица2[[#This Row],[Остаток БН]]/Таблица2[[#This Row],[Распределяемая прибыль]]</f>
        <v>0.27</v>
      </c>
    </row>
    <row r="9" spans="1:23" x14ac:dyDescent="0.25">
      <c r="A9" s="23"/>
      <c r="B9" s="23"/>
      <c r="C9" s="24"/>
      <c r="D9" s="22"/>
      <c r="E9" s="21">
        <v>11200408</v>
      </c>
      <c r="F9" s="21">
        <f>2562000+3827379.34+4031666.46</f>
        <v>10421045.800000001</v>
      </c>
      <c r="G9" s="21">
        <f>279+14055+4350+22631</f>
        <v>41315</v>
      </c>
      <c r="H9" s="4">
        <f t="shared" si="0"/>
        <v>738047.19999999925</v>
      </c>
      <c r="I9" s="5">
        <f t="shared" si="1"/>
        <v>6.5894670979842807E-2</v>
      </c>
      <c r="J9" s="4">
        <f t="shared" si="2"/>
        <v>123007.8666666667</v>
      </c>
      <c r="K9" s="4">
        <f t="shared" ref="K9:K15" si="9">(H9-J9)*0.25</f>
        <v>153759.83333333314</v>
      </c>
      <c r="L9" s="4">
        <f t="shared" si="4"/>
        <v>461279.49999999942</v>
      </c>
      <c r="M9" s="6">
        <v>0.1</v>
      </c>
      <c r="N9" s="7">
        <f>Таблица2[[#This Row],[Распределяемая прибыль]]*M9</f>
        <v>46127.949999999946</v>
      </c>
      <c r="O9" s="8">
        <f t="shared" si="5"/>
        <v>40041.623263888847</v>
      </c>
      <c r="P9" s="9">
        <f t="shared" si="6"/>
        <v>34836.212239583299</v>
      </c>
      <c r="Q9" s="4">
        <f t="shared" si="7"/>
        <v>415151.54999999946</v>
      </c>
      <c r="R9" s="6">
        <v>0.7</v>
      </c>
      <c r="S9" s="7">
        <f>Таблица2[[#This Row],[Остаточная прибыль]]*Таблица2[[#This Row],[% Менеджер]]</f>
        <v>290606.08499999961</v>
      </c>
      <c r="T9" s="8">
        <f>Таблица2[[#This Row],[База выплат Менеджер]]/1.152</f>
        <v>252262.22656249968</v>
      </c>
      <c r="U9" s="9">
        <f>Таблица2[[#This Row],[Премия до вычета НДФЛ ]]*0.87</f>
        <v>219468.13710937471</v>
      </c>
      <c r="V9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124545.46499999985</v>
      </c>
      <c r="W9" s="28">
        <f>Таблица2[[#This Row],[Остаток БН]]/Таблица2[[#This Row],[Распределяемая прибыль]]</f>
        <v>0.27</v>
      </c>
    </row>
    <row r="10" spans="1:23" x14ac:dyDescent="0.25">
      <c r="A10" s="23"/>
      <c r="B10" s="23"/>
      <c r="C10" s="26"/>
      <c r="D10" s="22"/>
      <c r="E10" s="21">
        <v>194084.64</v>
      </c>
      <c r="F10" s="21">
        <v>163664.29</v>
      </c>
      <c r="G10" s="21"/>
      <c r="H10" s="4">
        <f t="shared" si="0"/>
        <v>30420.350000000006</v>
      </c>
      <c r="I10" s="5">
        <f t="shared" si="1"/>
        <v>0.15673754502159473</v>
      </c>
      <c r="J10" s="4">
        <f t="shared" si="2"/>
        <v>5070.0583333333343</v>
      </c>
      <c r="K10" s="4">
        <f t="shared" si="9"/>
        <v>6337.5729166666679</v>
      </c>
      <c r="L10" s="4">
        <f t="shared" si="4"/>
        <v>19012.718750000004</v>
      </c>
      <c r="M10" s="6">
        <v>0.1</v>
      </c>
      <c r="N10" s="7">
        <f>Таблица2[[#This Row],[Распределяемая прибыль]]*M10</f>
        <v>1901.2718750000004</v>
      </c>
      <c r="O10" s="8">
        <f t="shared" si="5"/>
        <v>1650.4096137152783</v>
      </c>
      <c r="P10" s="9">
        <f t="shared" si="6"/>
        <v>1435.8563639322922</v>
      </c>
      <c r="Q10" s="4">
        <f t="shared" si="7"/>
        <v>17111.446875000001</v>
      </c>
      <c r="R10" s="6">
        <v>0.7</v>
      </c>
      <c r="S10" s="7">
        <f>Таблица2[[#This Row],[Остаточная прибыль]]*Таблица2[[#This Row],[% Менеджер]]</f>
        <v>11978.012812500001</v>
      </c>
      <c r="T10" s="8">
        <f>Таблица2[[#This Row],[База выплат Менеджер]]/1.152</f>
        <v>10397.580566406252</v>
      </c>
      <c r="U10" s="9">
        <f>Таблица2[[#This Row],[Премия до вычета НДФЛ ]]*0.87</f>
        <v>9045.8950927734386</v>
      </c>
      <c r="V10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5133.4340625000004</v>
      </c>
      <c r="W10" s="28">
        <f>Таблица2[[#This Row],[Остаток БН]]/Таблица2[[#This Row],[Распределяемая прибыль]]</f>
        <v>0.26999999999999996</v>
      </c>
    </row>
    <row r="11" spans="1:23" x14ac:dyDescent="0.25">
      <c r="A11" s="23"/>
      <c r="B11" s="23"/>
      <c r="C11" s="24"/>
      <c r="D11" s="22"/>
      <c r="E11" s="21">
        <v>1140000</v>
      </c>
      <c r="F11" s="21">
        <v>975000</v>
      </c>
      <c r="G11" s="21">
        <v>15239</v>
      </c>
      <c r="H11" s="4">
        <f t="shared" si="0"/>
        <v>149761</v>
      </c>
      <c r="I11" s="5">
        <f t="shared" si="1"/>
        <v>0.13136929824561402</v>
      </c>
      <c r="J11" s="4">
        <f t="shared" si="2"/>
        <v>24960.166666666657</v>
      </c>
      <c r="K11" s="4">
        <f t="shared" si="9"/>
        <v>31200.208333333336</v>
      </c>
      <c r="L11" s="4">
        <f t="shared" si="4"/>
        <v>93600.625</v>
      </c>
      <c r="M11" s="6">
        <v>0.1</v>
      </c>
      <c r="N11" s="7">
        <f>Таблица2[[#This Row],[Распределяемая прибыль]]*M11</f>
        <v>9360.0625</v>
      </c>
      <c r="O11" s="8">
        <f t="shared" si="5"/>
        <v>8125.0542534722226</v>
      </c>
      <c r="P11" s="9">
        <f t="shared" si="6"/>
        <v>7068.7972005208339</v>
      </c>
      <c r="Q11" s="4">
        <f t="shared" si="7"/>
        <v>84240.5625</v>
      </c>
      <c r="R11" s="6">
        <v>0.7</v>
      </c>
      <c r="S11" s="7">
        <f>Таблица2[[#This Row],[Остаточная прибыль]]*Таблица2[[#This Row],[% Менеджер]]</f>
        <v>58968.393749999996</v>
      </c>
      <c r="T11" s="8">
        <f>Таблица2[[#This Row],[База выплат Менеджер]]/1.152</f>
        <v>51187.841796875</v>
      </c>
      <c r="U11" s="9">
        <f>Таблица2[[#This Row],[Премия до вычета НДФЛ ]]*0.87</f>
        <v>44533.42236328125</v>
      </c>
      <c r="V11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25272.168750000004</v>
      </c>
      <c r="W11" s="28">
        <f>Таблица2[[#This Row],[Остаток БН]]/Таблица2[[#This Row],[Распределяемая прибыль]]</f>
        <v>0.27000000000000007</v>
      </c>
    </row>
    <row r="12" spans="1:23" x14ac:dyDescent="0.25">
      <c r="A12" s="23"/>
      <c r="B12" s="23"/>
      <c r="C12" s="24"/>
      <c r="D12" s="22"/>
      <c r="E12" s="21">
        <v>45000</v>
      </c>
      <c r="F12" s="21">
        <v>15578</v>
      </c>
      <c r="G12" s="21">
        <v>1713</v>
      </c>
      <c r="H12" s="4">
        <f t="shared" si="0"/>
        <v>27709</v>
      </c>
      <c r="I12" s="5">
        <f t="shared" si="1"/>
        <v>0.6157555555555555</v>
      </c>
      <c r="J12" s="4">
        <f t="shared" si="2"/>
        <v>4618.1666666666661</v>
      </c>
      <c r="K12" s="4">
        <f t="shared" si="9"/>
        <v>5772.7083333333339</v>
      </c>
      <c r="L12" s="4">
        <f t="shared" si="4"/>
        <v>17318.125</v>
      </c>
      <c r="M12" s="6">
        <v>0.1</v>
      </c>
      <c r="N12" s="7">
        <f>Таблица2[[#This Row],[Распределяемая прибыль]]*M12</f>
        <v>1731.8125</v>
      </c>
      <c r="O12" s="8">
        <f t="shared" si="5"/>
        <v>1503.3094618055557</v>
      </c>
      <c r="P12" s="9">
        <f t="shared" si="6"/>
        <v>1307.8792317708335</v>
      </c>
      <c r="Q12" s="4">
        <f t="shared" si="7"/>
        <v>15586.3125</v>
      </c>
      <c r="R12" s="6">
        <v>0.7</v>
      </c>
      <c r="S12" s="7">
        <f>Таблица2[[#This Row],[Остаточная прибыль]]*Таблица2[[#This Row],[% Менеджер]]</f>
        <v>10910.418749999999</v>
      </c>
      <c r="T12" s="8">
        <f>Таблица2[[#This Row],[База выплат Менеджер]]/1.152</f>
        <v>9470.849609375</v>
      </c>
      <c r="U12" s="9">
        <f>Таблица2[[#This Row],[Премия до вычета НДФЛ ]]*0.87</f>
        <v>8239.63916015625</v>
      </c>
      <c r="V12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4675.8937500000011</v>
      </c>
      <c r="W12" s="28">
        <f>Таблица2[[#This Row],[Остаток БН]]/Таблица2[[#This Row],[Распределяемая прибыль]]</f>
        <v>0.27000000000000007</v>
      </c>
    </row>
    <row r="13" spans="1:23" x14ac:dyDescent="0.25">
      <c r="A13" s="23"/>
      <c r="B13" s="23"/>
      <c r="C13" s="24"/>
      <c r="D13" s="22"/>
      <c r="E13" s="21">
        <v>11782.91</v>
      </c>
      <c r="F13" s="21">
        <v>9511.26</v>
      </c>
      <c r="G13" s="21">
        <f>774+819</f>
        <v>1593</v>
      </c>
      <c r="H13" s="4">
        <f t="shared" si="0"/>
        <v>678.64999999999964</v>
      </c>
      <c r="I13" s="5">
        <f t="shared" si="1"/>
        <v>5.7596128630363778E-2</v>
      </c>
      <c r="J13" s="4">
        <f t="shared" si="2"/>
        <v>113.10833333333335</v>
      </c>
      <c r="K13" s="4">
        <f t="shared" si="9"/>
        <v>141.38541666666657</v>
      </c>
      <c r="L13" s="4">
        <f t="shared" si="4"/>
        <v>424.15624999999972</v>
      </c>
      <c r="M13" s="6">
        <v>0.1</v>
      </c>
      <c r="N13" s="7">
        <f>Таблица2[[#This Row],[Распределяемая прибыль]]*M13</f>
        <v>42.415624999999977</v>
      </c>
      <c r="O13" s="8">
        <f t="shared" si="5"/>
        <v>36.819118923611093</v>
      </c>
      <c r="P13" s="9">
        <f t="shared" si="6"/>
        <v>32.03263346354165</v>
      </c>
      <c r="Q13" s="4">
        <f t="shared" si="7"/>
        <v>381.74062499999974</v>
      </c>
      <c r="R13" s="6">
        <v>0.7</v>
      </c>
      <c r="S13" s="7">
        <f>Таблица2[[#This Row],[Остаточная прибыль]]*Таблица2[[#This Row],[% Менеджер]]</f>
        <v>267.21843749999982</v>
      </c>
      <c r="T13" s="8">
        <f>Таблица2[[#This Row],[База выплат Менеджер]]/1.152</f>
        <v>231.96044921874986</v>
      </c>
      <c r="U13" s="9">
        <f>Таблица2[[#This Row],[Премия до вычета НДФЛ ]]*0.87</f>
        <v>201.80559082031237</v>
      </c>
      <c r="V13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114.52218749999992</v>
      </c>
      <c r="W13" s="28">
        <f>Таблица2[[#This Row],[Остаток БН]]/Таблица2[[#This Row],[Распределяемая прибыль]]</f>
        <v>0.26999999999999996</v>
      </c>
    </row>
    <row r="14" spans="1:23" x14ac:dyDescent="0.25">
      <c r="A14" s="23"/>
      <c r="B14" s="23"/>
      <c r="C14" s="24"/>
      <c r="D14" s="22"/>
      <c r="E14" s="21">
        <v>1742200</v>
      </c>
      <c r="F14" s="21">
        <f>994184.4+384337.11</f>
        <v>1378521.51</v>
      </c>
      <c r="G14" s="21">
        <v>10239</v>
      </c>
      <c r="H14" s="4">
        <f t="shared" si="0"/>
        <v>353439.49</v>
      </c>
      <c r="I14" s="5">
        <f t="shared" si="1"/>
        <v>0.20286964183216621</v>
      </c>
      <c r="J14" s="4">
        <f t="shared" si="2"/>
        <v>58906.581666666694</v>
      </c>
      <c r="K14" s="4">
        <f t="shared" si="9"/>
        <v>73633.227083333331</v>
      </c>
      <c r="L14" s="4">
        <f t="shared" si="4"/>
        <v>220899.68124999999</v>
      </c>
      <c r="M14" s="6">
        <v>0.1</v>
      </c>
      <c r="N14" s="7">
        <f>Таблица2[[#This Row],[Распределяемая прибыль]]*M14</f>
        <v>22089.968124999999</v>
      </c>
      <c r="O14" s="8">
        <f t="shared" si="5"/>
        <v>19175.319552951391</v>
      </c>
      <c r="P14" s="9">
        <f t="shared" si="6"/>
        <v>16682.528011067709</v>
      </c>
      <c r="Q14" s="4">
        <f t="shared" si="7"/>
        <v>198809.71312500001</v>
      </c>
      <c r="R14" s="6">
        <v>0.7</v>
      </c>
      <c r="S14" s="7">
        <f>Таблица2[[#This Row],[Остаточная прибыль]]*Таблица2[[#This Row],[% Менеджер]]</f>
        <v>139166.7991875</v>
      </c>
      <c r="T14" s="8">
        <f>Таблица2[[#This Row],[База выплат Менеджер]]/1.152</f>
        <v>120804.51318359376</v>
      </c>
      <c r="U14" s="9">
        <f>Таблица2[[#This Row],[Премия до вычета НДФЛ ]]*0.87</f>
        <v>105099.92646972658</v>
      </c>
      <c r="V14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59642.913937500009</v>
      </c>
      <c r="W14" s="28">
        <f>Таблица2[[#This Row],[Остаток БН]]/Таблица2[[#This Row],[Распределяемая прибыль]]</f>
        <v>0.27000000000000007</v>
      </c>
    </row>
    <row r="15" spans="1:23" x14ac:dyDescent="0.25">
      <c r="A15" s="23"/>
      <c r="B15" s="23"/>
      <c r="C15" s="24"/>
      <c r="D15" s="22"/>
      <c r="E15" s="21">
        <v>7258400</v>
      </c>
      <c r="F15" s="21">
        <f>2284357.14+467340+2082006</f>
        <v>4833703.1400000006</v>
      </c>
      <c r="G15" s="21">
        <f>41274+2717</f>
        <v>43991</v>
      </c>
      <c r="H15" s="4">
        <f t="shared" si="0"/>
        <v>2380705.8599999994</v>
      </c>
      <c r="I15" s="5">
        <f t="shared" si="1"/>
        <v>0.32799320235864643</v>
      </c>
      <c r="J15" s="4">
        <f t="shared" si="2"/>
        <v>396784.30999999982</v>
      </c>
      <c r="K15" s="4">
        <f t="shared" si="9"/>
        <v>495980.3874999999</v>
      </c>
      <c r="L15" s="4">
        <f t="shared" si="4"/>
        <v>1487941.1624999996</v>
      </c>
      <c r="M15" s="6">
        <v>0.1</v>
      </c>
      <c r="N15" s="7">
        <f>Таблица2[[#This Row],[Распределяемая прибыль]]*M15</f>
        <v>148794.11624999996</v>
      </c>
      <c r="O15" s="8">
        <f t="shared" si="5"/>
        <v>129161.55924479164</v>
      </c>
      <c r="P15" s="9">
        <f t="shared" si="6"/>
        <v>112370.55654296873</v>
      </c>
      <c r="Q15" s="4">
        <f t="shared" si="7"/>
        <v>1339147.0462499997</v>
      </c>
      <c r="R15" s="6">
        <v>0.7</v>
      </c>
      <c r="S15" s="7">
        <f>Таблица2[[#This Row],[Остаточная прибыль]]*Таблица2[[#This Row],[% Менеджер]]</f>
        <v>937402.93237499974</v>
      </c>
      <c r="T15" s="8">
        <f>Таблица2[[#This Row],[База выплат Менеджер]]/1.152</f>
        <v>813717.82324218738</v>
      </c>
      <c r="U15" s="9">
        <f>Таблица2[[#This Row],[Премия до вычета НДФЛ ]]*0.87</f>
        <v>707934.50622070301</v>
      </c>
      <c r="V15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401744.11387499992</v>
      </c>
      <c r="W15" s="28">
        <f>Таблица2[[#This Row],[Остаток БН]]/Таблица2[[#This Row],[Распределяемая прибыль]]</f>
        <v>0.27</v>
      </c>
    </row>
    <row r="16" spans="1:23" x14ac:dyDescent="0.25">
      <c r="A16" s="23"/>
      <c r="B16" s="23"/>
      <c r="C16" s="24"/>
      <c r="D16" s="22"/>
      <c r="E16" s="21"/>
      <c r="F16" s="21"/>
      <c r="G16" s="21"/>
      <c r="H16" s="4">
        <f t="shared" ref="H16" si="10">E16-(F16+G16)</f>
        <v>0</v>
      </c>
      <c r="I16" s="5" t="e">
        <f t="shared" ref="I16" si="11">H16/E16</f>
        <v>#DIV/0!</v>
      </c>
      <c r="J16" s="4">
        <f t="shared" ref="J16" si="12">(E16*20/120)-((F16+G16)*20/120)</f>
        <v>0</v>
      </c>
      <c r="K16" s="4">
        <f t="shared" ref="K16" si="13">(H16-J16)*0.25</f>
        <v>0</v>
      </c>
      <c r="L16" s="4">
        <f t="shared" ref="L16" si="14">H16-J16-K16</f>
        <v>0</v>
      </c>
      <c r="M16" s="6">
        <v>0.1</v>
      </c>
      <c r="N16" s="7">
        <f>Таблица2[[#This Row],[Распределяемая прибыль]]*M16</f>
        <v>0</v>
      </c>
      <c r="O16" s="8">
        <f t="shared" ref="O16" si="15">N16/1.152</f>
        <v>0</v>
      </c>
      <c r="P16" s="9">
        <f t="shared" ref="P16" si="16">O16*0.87</f>
        <v>0</v>
      </c>
      <c r="Q16" s="4">
        <f t="shared" si="7"/>
        <v>0</v>
      </c>
      <c r="R16" s="6">
        <v>0.7</v>
      </c>
      <c r="S16" s="7">
        <f>Таблица2[[#This Row],[Остаточная прибыль]]*Таблица2[[#This Row],[% Менеджер]]</f>
        <v>0</v>
      </c>
      <c r="T16" s="8">
        <f>Таблица2[[#This Row],[База выплат Менеджер]]/1.152</f>
        <v>0</v>
      </c>
      <c r="U16" s="9">
        <f>Таблица2[[#This Row],[Премия до вычета НДФЛ ]]*0.87</f>
        <v>0</v>
      </c>
      <c r="V16" s="27">
        <f>Таблица2[[#This Row],[Выловая прибыль]]-Таблица2[[#This Row],[НДС к уплате]]-Таблица2[[#This Row],[Налог на прибыль у уплате]]-Таблица2[[#This Row],[База выплат ассистент]]-Таблица2[[#This Row],[База выплат Менеджер]]</f>
        <v>0</v>
      </c>
      <c r="W16" s="28" t="e">
        <f>Таблица2[[#This Row],[Остаток БН]]/Таблица2[[#This Row],[Распределяемая прибыль]]</f>
        <v>#DIV/0!</v>
      </c>
    </row>
    <row r="17" spans="1:23" x14ac:dyDescent="0.25">
      <c r="A17" s="14"/>
      <c r="B17" s="14"/>
      <c r="C17" s="15"/>
      <c r="D17" s="15"/>
      <c r="E17" s="16">
        <f>SUBTOTAL(109,Таблица2[Сумма счёта])</f>
        <v>89648633.139999986</v>
      </c>
      <c r="F17" s="21">
        <f>SUBTOTAL(109,Таблица2[Закупка])</f>
        <v>72924092.269999996</v>
      </c>
      <c r="G17" s="21">
        <f>SUBTOTAL(109,Таблица2[Доп. Расходы])</f>
        <v>322982</v>
      </c>
      <c r="H17" s="16">
        <f>SUBTOTAL(109,Таблица2[Выловая прибыль])</f>
        <v>16401558.869999999</v>
      </c>
      <c r="I17" s="5"/>
      <c r="J17" s="16">
        <f>SUBTOTAL(109,Таблица2[НДС к уплате])</f>
        <v>2733593.1449999996</v>
      </c>
      <c r="K17" s="16">
        <f>SUBTOTAL(109,Таблица2[Налог на прибыль у уплате])</f>
        <v>3083262.6833333322</v>
      </c>
      <c r="L17" s="16">
        <f>SUBTOTAL(109,Таблица2[Распределяемая прибыль])</f>
        <v>10584703.041666666</v>
      </c>
      <c r="M17" s="20"/>
      <c r="N17" s="25">
        <f>SUBTOTAL(109,Таблица2[База выплат ассистент])</f>
        <v>1058470.3041666667</v>
      </c>
      <c r="O17" s="17">
        <f>SUBTOTAL(109,Таблица2[Премия до вычета НДФЛ])</f>
        <v>918811.02792245371</v>
      </c>
      <c r="P17" s="18">
        <f>SUBTOTAL(109,Таблица2[Премия на руки])</f>
        <v>799365.59429253463</v>
      </c>
      <c r="Q17" s="19">
        <f>SUBTOTAL(109,Таблица2[Остаточная прибыль])</f>
        <v>9526232.7375000007</v>
      </c>
      <c r="R17" s="19"/>
      <c r="S17" s="25">
        <f>SUBTOTAL(109,Таблица2[База выплат Менеджер])</f>
        <v>6668362.9162499998</v>
      </c>
      <c r="T17" s="17">
        <f>SUBTOTAL(109,Таблица2[[Премия до вычета НДФЛ ]])</f>
        <v>5788509.475911458</v>
      </c>
      <c r="U17" s="18">
        <f>SUBTOTAL(109,Таблица2[[Премия на руки ]])</f>
        <v>5036003.2440429684</v>
      </c>
      <c r="V17" s="29">
        <f>SUBTOTAL(109,Таблица2[Остаток БН])</f>
        <v>2857869.82125</v>
      </c>
      <c r="W17" s="29"/>
    </row>
    <row r="18" spans="1:23" x14ac:dyDescent="0.25">
      <c r="E18" s="1"/>
      <c r="F18" s="1"/>
      <c r="G18" s="1"/>
      <c r="H18" s="1"/>
      <c r="J18" s="1"/>
      <c r="K18" s="1"/>
      <c r="L18" s="1"/>
    </row>
    <row r="19" spans="1:23" x14ac:dyDescent="0.25">
      <c r="E19" s="1"/>
      <c r="F19" s="1"/>
      <c r="G19" s="1"/>
      <c r="H19" s="1"/>
      <c r="J19" s="1"/>
      <c r="K19" s="1"/>
      <c r="L19" s="1"/>
    </row>
    <row r="20" spans="1:23" x14ac:dyDescent="0.25">
      <c r="E20" s="1"/>
      <c r="F20" s="1"/>
      <c r="G20" s="1"/>
      <c r="H20" s="1"/>
      <c r="J20" s="1"/>
      <c r="K20" s="1"/>
      <c r="L20" s="1"/>
    </row>
    <row r="21" spans="1:23" x14ac:dyDescent="0.25">
      <c r="E21" s="1"/>
      <c r="F21" s="1"/>
      <c r="G21" s="1"/>
      <c r="H21" s="1"/>
      <c r="J21" s="1"/>
      <c r="K21" s="1"/>
      <c r="L21" s="1"/>
    </row>
    <row r="22" spans="1:23" x14ac:dyDescent="0.25">
      <c r="E22" s="1"/>
      <c r="F22" s="1"/>
      <c r="G22" s="1"/>
      <c r="H22" s="1"/>
      <c r="J22" s="1"/>
      <c r="K22" s="1"/>
      <c r="L22" s="1"/>
      <c r="Q22" s="30"/>
    </row>
    <row r="23" spans="1:23" x14ac:dyDescent="0.25">
      <c r="E23" s="1"/>
      <c r="F23" s="1"/>
      <c r="G23" s="1"/>
      <c r="H23" s="1"/>
      <c r="J23" s="1"/>
      <c r="K23" s="1"/>
      <c r="L23" s="1"/>
    </row>
    <row r="24" spans="1:23" x14ac:dyDescent="0.25">
      <c r="E24" s="1"/>
      <c r="F24" s="1"/>
      <c r="G24" s="1"/>
      <c r="H24" s="1"/>
      <c r="J24" s="1"/>
      <c r="K24" s="1"/>
      <c r="L24" s="1"/>
    </row>
    <row r="25" spans="1:23" x14ac:dyDescent="0.25">
      <c r="E25" s="1"/>
      <c r="F25" s="1"/>
      <c r="G25" s="1"/>
      <c r="H25" s="1"/>
      <c r="J25" s="1"/>
      <c r="K25" s="1"/>
      <c r="L25" s="1"/>
    </row>
    <row r="26" spans="1:23" x14ac:dyDescent="0.25">
      <c r="E26" s="1"/>
      <c r="F26" s="1"/>
      <c r="G26" s="1"/>
      <c r="H26" s="1"/>
      <c r="J26" s="1"/>
      <c r="K26" s="1"/>
      <c r="L26" s="1"/>
    </row>
    <row r="27" spans="1:23" x14ac:dyDescent="0.25">
      <c r="E27" s="1"/>
      <c r="F27" s="1"/>
      <c r="G27" s="1"/>
      <c r="H27" s="1"/>
      <c r="J27" s="1"/>
      <c r="K27" s="1"/>
      <c r="L27" s="1"/>
    </row>
    <row r="28" spans="1:23" x14ac:dyDescent="0.25">
      <c r="E28" s="1"/>
      <c r="F28" s="1"/>
      <c r="G28" s="1"/>
      <c r="H28" s="1"/>
      <c r="J28" s="1"/>
      <c r="K28" s="1"/>
      <c r="L28" s="1"/>
    </row>
    <row r="29" spans="1:23" x14ac:dyDescent="0.25">
      <c r="E29" s="1"/>
      <c r="F29" s="1"/>
      <c r="G29" s="1"/>
      <c r="H29" s="1"/>
      <c r="J29" s="1"/>
      <c r="K29" s="1"/>
      <c r="L29" s="1"/>
    </row>
    <row r="30" spans="1:23" x14ac:dyDescent="0.25">
      <c r="E30" s="1"/>
      <c r="F30" s="1"/>
      <c r="G30" s="1"/>
      <c r="H30" s="1"/>
      <c r="J30" s="1"/>
      <c r="K30" s="1"/>
      <c r="L30" s="1"/>
    </row>
    <row r="31" spans="1:23" x14ac:dyDescent="0.25">
      <c r="E31" s="1"/>
      <c r="F31" s="1"/>
      <c r="G31" s="1"/>
      <c r="H31" s="1"/>
      <c r="J31" s="1"/>
      <c r="K31" s="1"/>
      <c r="L31" s="1"/>
    </row>
    <row r="32" spans="1:23" x14ac:dyDescent="0.25">
      <c r="E32" s="1"/>
      <c r="F32" s="1"/>
      <c r="G32" s="1"/>
      <c r="H32" s="1"/>
      <c r="J32" s="1"/>
      <c r="K32" s="1"/>
      <c r="L32" s="1"/>
    </row>
    <row r="33" spans="5:12" x14ac:dyDescent="0.25">
      <c r="E33" s="1"/>
      <c r="F33" s="1"/>
      <c r="G33" s="1"/>
      <c r="H33" s="1"/>
      <c r="J33" s="1"/>
      <c r="K33" s="1"/>
      <c r="L33" s="1"/>
    </row>
    <row r="34" spans="5:12" x14ac:dyDescent="0.25">
      <c r="E34" s="1"/>
      <c r="F34" s="1"/>
      <c r="G34" s="1"/>
      <c r="H34" s="1"/>
      <c r="J34" s="1"/>
      <c r="K34" s="1"/>
      <c r="L34" s="1"/>
    </row>
    <row r="35" spans="5:12" x14ac:dyDescent="0.25">
      <c r="E35" s="1"/>
      <c r="F35" s="1"/>
      <c r="G35" s="1"/>
      <c r="H35" s="1"/>
      <c r="J35" s="1"/>
      <c r="K35" s="1"/>
      <c r="L35" s="1"/>
    </row>
    <row r="36" spans="5:12" x14ac:dyDescent="0.25">
      <c r="E36" s="1"/>
      <c r="F36" s="1"/>
      <c r="G36" s="1"/>
      <c r="H36" s="1"/>
      <c r="J36" s="1"/>
      <c r="K36" s="1"/>
      <c r="L36" s="1"/>
    </row>
    <row r="37" spans="5:12" x14ac:dyDescent="0.25">
      <c r="E37" s="1"/>
      <c r="F37" s="1"/>
      <c r="G37" s="1"/>
      <c r="H37" s="1"/>
      <c r="J37" s="1"/>
      <c r="K37" s="1"/>
      <c r="L37" s="1"/>
    </row>
    <row r="38" spans="5:12" x14ac:dyDescent="0.25">
      <c r="E38" s="1"/>
      <c r="F38" s="1"/>
      <c r="G38" s="1"/>
      <c r="H38" s="1"/>
      <c r="J38" s="1"/>
      <c r="K38" s="1"/>
      <c r="L38" s="1"/>
    </row>
    <row r="39" spans="5:12" x14ac:dyDescent="0.25">
      <c r="E39" s="1"/>
      <c r="F39" s="1"/>
      <c r="G39" s="1"/>
      <c r="H39" s="1"/>
      <c r="J39" s="1"/>
      <c r="K39" s="1"/>
      <c r="L39" s="1"/>
    </row>
    <row r="40" spans="5:12" x14ac:dyDescent="0.25">
      <c r="E40" s="1"/>
      <c r="F40" s="1"/>
      <c r="G40" s="1"/>
      <c r="H40" s="1"/>
      <c r="J40" s="1"/>
      <c r="K40" s="1"/>
      <c r="L40" s="1"/>
    </row>
    <row r="41" spans="5:12" x14ac:dyDescent="0.25">
      <c r="E41" s="1"/>
      <c r="F41" s="1"/>
      <c r="G41" s="1"/>
      <c r="H41" s="1"/>
      <c r="J41" s="1"/>
      <c r="K41" s="1"/>
      <c r="L41" s="1"/>
    </row>
    <row r="42" spans="5:12" x14ac:dyDescent="0.25">
      <c r="E42" s="1"/>
      <c r="F42" s="1"/>
      <c r="G42" s="1"/>
      <c r="H42" s="1"/>
      <c r="J42" s="1"/>
      <c r="K42" s="1"/>
      <c r="L42" s="1"/>
    </row>
    <row r="43" spans="5:12" x14ac:dyDescent="0.25">
      <c r="E43" s="1"/>
      <c r="F43" s="1"/>
      <c r="G43" s="1"/>
      <c r="H43" s="1"/>
      <c r="J43" s="1"/>
      <c r="K43" s="1"/>
      <c r="L43" s="1"/>
    </row>
    <row r="44" spans="5:12" x14ac:dyDescent="0.25">
      <c r="E44" s="1"/>
      <c r="F44" s="1"/>
      <c r="G44" s="1"/>
      <c r="H44" s="1"/>
      <c r="J44" s="1"/>
      <c r="K44" s="1"/>
      <c r="L44" s="1"/>
    </row>
    <row r="45" spans="5:12" x14ac:dyDescent="0.25">
      <c r="E45" s="1"/>
      <c r="F45" s="1"/>
      <c r="G45" s="1"/>
      <c r="H45" s="1"/>
      <c r="J45" s="1"/>
      <c r="K45" s="1"/>
      <c r="L45" s="1"/>
    </row>
    <row r="46" spans="5:12" x14ac:dyDescent="0.25">
      <c r="E46" s="1"/>
      <c r="F46" s="1"/>
      <c r="G46" s="1"/>
      <c r="H46" s="1"/>
      <c r="J46" s="1"/>
      <c r="K46" s="1"/>
      <c r="L46" s="1"/>
    </row>
    <row r="47" spans="5:12" x14ac:dyDescent="0.25">
      <c r="E47" s="1"/>
      <c r="F47" s="1"/>
      <c r="G47" s="1"/>
      <c r="H47" s="1"/>
      <c r="J47" s="1"/>
      <c r="K47" s="1"/>
      <c r="L47" s="1"/>
    </row>
    <row r="48" spans="5:12" x14ac:dyDescent="0.25">
      <c r="E48" s="1"/>
      <c r="F48" s="1"/>
      <c r="G48" s="1"/>
      <c r="H48" s="1"/>
      <c r="J48" s="1"/>
      <c r="K48" s="1"/>
      <c r="L48" s="1"/>
    </row>
    <row r="49" spans="5:12" x14ac:dyDescent="0.25">
      <c r="E49" s="1"/>
      <c r="F49" s="1"/>
      <c r="G49" s="1"/>
      <c r="H49" s="1"/>
      <c r="J49" s="1"/>
      <c r="K49" s="1"/>
      <c r="L49" s="1"/>
    </row>
    <row r="50" spans="5:12" x14ac:dyDescent="0.25">
      <c r="E50" s="1"/>
      <c r="F50" s="1"/>
      <c r="G50" s="1"/>
      <c r="H50" s="1"/>
      <c r="J50" s="1"/>
      <c r="K50" s="1"/>
      <c r="L50" s="1"/>
    </row>
    <row r="51" spans="5:12" x14ac:dyDescent="0.25">
      <c r="E51" s="1"/>
      <c r="F51" s="1"/>
      <c r="G51" s="1"/>
      <c r="H51" s="1"/>
      <c r="J51" s="1"/>
      <c r="K51" s="1"/>
      <c r="L51" s="1"/>
    </row>
    <row r="52" spans="5:12" x14ac:dyDescent="0.25">
      <c r="E52" s="1"/>
      <c r="F52" s="1"/>
      <c r="G52" s="1"/>
      <c r="H52" s="1"/>
      <c r="J52" s="1"/>
      <c r="K52" s="1"/>
      <c r="L52" s="1"/>
    </row>
    <row r="53" spans="5:12" x14ac:dyDescent="0.25">
      <c r="E53" s="1"/>
      <c r="F53" s="1"/>
      <c r="G53" s="1"/>
      <c r="H53" s="1"/>
      <c r="J53" s="1"/>
      <c r="K53" s="1"/>
      <c r="L53" s="1"/>
    </row>
    <row r="54" spans="5:12" x14ac:dyDescent="0.25">
      <c r="E54" s="1"/>
      <c r="F54" s="1"/>
      <c r="G54" s="1"/>
      <c r="H54" s="1"/>
      <c r="J54" s="1"/>
      <c r="K54" s="1"/>
      <c r="L54" s="1"/>
    </row>
    <row r="55" spans="5:12" x14ac:dyDescent="0.25">
      <c r="E55" s="1"/>
      <c r="F55" s="1"/>
      <c r="G55" s="1"/>
      <c r="H55" s="1"/>
      <c r="J55" s="1"/>
      <c r="K55" s="1"/>
      <c r="L55" s="1"/>
    </row>
    <row r="56" spans="5:12" x14ac:dyDescent="0.25">
      <c r="E56" s="1"/>
      <c r="F56" s="1"/>
      <c r="G56" s="1"/>
      <c r="H56" s="1"/>
      <c r="J56" s="1"/>
      <c r="K56" s="1"/>
      <c r="L56" s="1"/>
    </row>
    <row r="57" spans="5:12" x14ac:dyDescent="0.25">
      <c r="E57" s="1"/>
      <c r="F57" s="1"/>
      <c r="G57" s="1"/>
      <c r="H57" s="1"/>
      <c r="J57" s="1"/>
      <c r="K57" s="1"/>
      <c r="L57" s="1"/>
    </row>
    <row r="58" spans="5:12" x14ac:dyDescent="0.25">
      <c r="E58" s="1"/>
      <c r="F58" s="1"/>
      <c r="G58" s="1"/>
      <c r="H58" s="1"/>
      <c r="J58" s="1"/>
      <c r="K58" s="1"/>
      <c r="L58" s="1"/>
    </row>
    <row r="59" spans="5:12" x14ac:dyDescent="0.25">
      <c r="E59" s="1"/>
      <c r="F59" s="1"/>
      <c r="G59" s="1"/>
      <c r="H59" s="1"/>
      <c r="J59" s="1"/>
      <c r="K59" s="1"/>
      <c r="L59" s="1"/>
    </row>
    <row r="60" spans="5:12" x14ac:dyDescent="0.25">
      <c r="E60" s="1"/>
      <c r="F60" s="1"/>
      <c r="G60" s="1"/>
      <c r="H60" s="1"/>
      <c r="J60" s="1"/>
      <c r="K60" s="1"/>
      <c r="L60" s="1"/>
    </row>
    <row r="61" spans="5:12" x14ac:dyDescent="0.25">
      <c r="E61" s="1"/>
      <c r="F61" s="1"/>
      <c r="G61" s="1"/>
      <c r="H61" s="1"/>
      <c r="J61" s="1"/>
      <c r="K61" s="1"/>
      <c r="L61" s="1"/>
    </row>
    <row r="62" spans="5:12" x14ac:dyDescent="0.25">
      <c r="E62" s="1"/>
      <c r="F62" s="1"/>
      <c r="G62" s="1"/>
      <c r="H62" s="1"/>
      <c r="J62" s="1"/>
      <c r="K62" s="1"/>
      <c r="L62" s="1"/>
    </row>
    <row r="63" spans="5:12" x14ac:dyDescent="0.25">
      <c r="E63" s="1"/>
      <c r="F63" s="1"/>
      <c r="G63" s="1"/>
      <c r="H63" s="1"/>
      <c r="J63" s="1"/>
      <c r="K63" s="1"/>
      <c r="L63" s="1"/>
    </row>
    <row r="64" spans="5:12" x14ac:dyDescent="0.25">
      <c r="E64" s="1"/>
      <c r="F64" s="1"/>
      <c r="G64" s="1"/>
      <c r="H64" s="1"/>
      <c r="J64" s="1"/>
      <c r="K64" s="1"/>
      <c r="L64" s="1"/>
    </row>
    <row r="65" spans="5:12" x14ac:dyDescent="0.25">
      <c r="E65" s="1"/>
      <c r="F65" s="1"/>
      <c r="G65" s="1"/>
      <c r="H65" s="1"/>
      <c r="J65" s="1"/>
      <c r="K65" s="1"/>
      <c r="L65" s="1"/>
    </row>
    <row r="66" spans="5:12" x14ac:dyDescent="0.25">
      <c r="E66" s="1"/>
      <c r="F66" s="1"/>
      <c r="G66" s="1"/>
      <c r="H66" s="1"/>
      <c r="J66" s="1"/>
      <c r="K66" s="1"/>
      <c r="L66" s="1"/>
    </row>
    <row r="67" spans="5:12" x14ac:dyDescent="0.25">
      <c r="E67" s="1"/>
      <c r="F67" s="1"/>
      <c r="G67" s="1"/>
      <c r="H67" s="1"/>
      <c r="J67" s="1"/>
      <c r="K67" s="1"/>
      <c r="L67" s="1"/>
    </row>
    <row r="68" spans="5:12" x14ac:dyDescent="0.25">
      <c r="E68" s="1"/>
      <c r="F68" s="1"/>
      <c r="G68" s="1"/>
      <c r="H68" s="1"/>
      <c r="J68" s="1"/>
      <c r="K68" s="1"/>
      <c r="L68" s="1"/>
    </row>
    <row r="69" spans="5:12" x14ac:dyDescent="0.25">
      <c r="E69" s="1"/>
      <c r="F69" s="1"/>
      <c r="G69" s="1"/>
      <c r="H69" s="1"/>
      <c r="J69" s="1"/>
      <c r="K69" s="1"/>
      <c r="L69" s="1"/>
    </row>
    <row r="70" spans="5:12" x14ac:dyDescent="0.25">
      <c r="E70" s="1"/>
      <c r="F70" s="1"/>
      <c r="G70" s="1"/>
      <c r="H70" s="1"/>
      <c r="J70" s="1"/>
      <c r="K70" s="1"/>
      <c r="L70" s="1"/>
    </row>
    <row r="71" spans="5:12" x14ac:dyDescent="0.25">
      <c r="E71" s="1"/>
      <c r="F71" s="1"/>
      <c r="G71" s="1"/>
      <c r="H71" s="1"/>
      <c r="J71" s="1"/>
      <c r="K71" s="1"/>
      <c r="L71" s="1"/>
    </row>
    <row r="72" spans="5:12" x14ac:dyDescent="0.25">
      <c r="E72" s="1"/>
      <c r="F72" s="1"/>
      <c r="G72" s="1"/>
      <c r="H72" s="1"/>
      <c r="J72" s="1"/>
      <c r="K72" s="1"/>
      <c r="L72" s="1"/>
    </row>
    <row r="73" spans="5:12" x14ac:dyDescent="0.25">
      <c r="E73" s="1"/>
      <c r="F73" s="1"/>
      <c r="G73" s="1"/>
      <c r="H73" s="1"/>
      <c r="J73" s="1"/>
      <c r="K73" s="1"/>
      <c r="L73" s="1"/>
    </row>
    <row r="74" spans="5:12" x14ac:dyDescent="0.25">
      <c r="E74" s="1"/>
      <c r="F74" s="1"/>
      <c r="G74" s="1"/>
      <c r="H74" s="1"/>
      <c r="J74" s="1"/>
      <c r="K74" s="1"/>
      <c r="L74" s="1"/>
    </row>
    <row r="75" spans="5:12" x14ac:dyDescent="0.25">
      <c r="E75" s="1"/>
      <c r="F75" s="1"/>
      <c r="G75" s="1"/>
      <c r="H75" s="1"/>
      <c r="J75" s="1"/>
      <c r="K75" s="1"/>
      <c r="L75" s="1"/>
    </row>
    <row r="76" spans="5:12" x14ac:dyDescent="0.25">
      <c r="E76" s="1"/>
      <c r="F76" s="1"/>
      <c r="G76" s="1"/>
      <c r="H76" s="1"/>
      <c r="J76" s="1"/>
      <c r="K76" s="1"/>
      <c r="L76" s="1"/>
    </row>
    <row r="77" spans="5:12" x14ac:dyDescent="0.25">
      <c r="E77" s="1"/>
      <c r="F77" s="1"/>
      <c r="G77" s="1"/>
      <c r="H77" s="1"/>
      <c r="J77" s="1"/>
      <c r="K77" s="1"/>
      <c r="L77" s="1"/>
    </row>
    <row r="78" spans="5:12" x14ac:dyDescent="0.25">
      <c r="E78" s="1"/>
      <c r="F78" s="1"/>
      <c r="G78" s="1"/>
      <c r="H78" s="1"/>
      <c r="J78" s="1"/>
      <c r="K78" s="1"/>
      <c r="L78" s="1"/>
    </row>
    <row r="79" spans="5:12" x14ac:dyDescent="0.25">
      <c r="E79" s="1"/>
      <c r="F79" s="1"/>
      <c r="G79" s="1"/>
      <c r="H79" s="1"/>
      <c r="J79" s="1"/>
      <c r="K79" s="1"/>
      <c r="L79" s="1"/>
    </row>
    <row r="80" spans="5:12" x14ac:dyDescent="0.25">
      <c r="E80" s="1"/>
      <c r="F80" s="1"/>
      <c r="G80" s="1"/>
      <c r="H80" s="1"/>
      <c r="J80" s="1"/>
      <c r="K80" s="1"/>
      <c r="L80" s="1"/>
    </row>
    <row r="81" spans="5:12" x14ac:dyDescent="0.25">
      <c r="E81" s="1"/>
      <c r="F81" s="1"/>
      <c r="G81" s="1"/>
      <c r="H81" s="1"/>
      <c r="J81" s="1"/>
      <c r="K81" s="1"/>
      <c r="L81" s="1"/>
    </row>
    <row r="82" spans="5:12" x14ac:dyDescent="0.25">
      <c r="E82" s="1"/>
      <c r="F82" s="1"/>
      <c r="G82" s="1"/>
      <c r="H82" s="1"/>
      <c r="J82" s="1"/>
      <c r="K82" s="1"/>
      <c r="L82" s="1"/>
    </row>
    <row r="83" spans="5:12" x14ac:dyDescent="0.25">
      <c r="E83" s="1"/>
      <c r="F83" s="1"/>
      <c r="G83" s="1"/>
      <c r="H83" s="1"/>
      <c r="J83" s="1"/>
      <c r="K83" s="1"/>
      <c r="L83" s="1"/>
    </row>
    <row r="84" spans="5:12" x14ac:dyDescent="0.25">
      <c r="E84" s="1"/>
      <c r="F84" s="1"/>
      <c r="G84" s="1"/>
      <c r="H84" s="1"/>
      <c r="J84" s="1"/>
      <c r="K84" s="1"/>
      <c r="L84" s="1"/>
    </row>
    <row r="85" spans="5:12" x14ac:dyDescent="0.25">
      <c r="E85" s="1"/>
      <c r="F85" s="1"/>
      <c r="G85" s="1"/>
      <c r="H85" s="1"/>
      <c r="J85" s="1"/>
      <c r="K85" s="1"/>
      <c r="L85" s="1"/>
    </row>
    <row r="86" spans="5:12" x14ac:dyDescent="0.25">
      <c r="E86" s="1"/>
      <c r="F86" s="1"/>
      <c r="G86" s="1"/>
      <c r="H86" s="1"/>
      <c r="J86" s="1"/>
      <c r="K86" s="1"/>
      <c r="L86" s="1"/>
    </row>
    <row r="87" spans="5:12" x14ac:dyDescent="0.25">
      <c r="E87" s="1"/>
      <c r="F87" s="1"/>
      <c r="G87" s="1"/>
      <c r="H87" s="1"/>
      <c r="J87" s="1"/>
      <c r="K87" s="1"/>
      <c r="L87" s="1"/>
    </row>
    <row r="88" spans="5:12" x14ac:dyDescent="0.25">
      <c r="E88" s="1"/>
      <c r="F88" s="1"/>
      <c r="G88" s="1"/>
      <c r="H88" s="1"/>
      <c r="J88" s="1"/>
      <c r="K88" s="1"/>
      <c r="L88" s="1"/>
    </row>
    <row r="89" spans="5:12" x14ac:dyDescent="0.25">
      <c r="E89" s="1"/>
      <c r="F89" s="1"/>
      <c r="G89" s="1"/>
      <c r="H89" s="1"/>
      <c r="J89" s="1"/>
      <c r="K89" s="1"/>
      <c r="L89" s="1"/>
    </row>
    <row r="90" spans="5:12" x14ac:dyDescent="0.25">
      <c r="E90" s="1"/>
      <c r="F90" s="1"/>
      <c r="G90" s="1"/>
      <c r="H90" s="1"/>
      <c r="J90" s="1"/>
      <c r="K90" s="1"/>
      <c r="L90" s="1"/>
    </row>
    <row r="91" spans="5:12" x14ac:dyDescent="0.25">
      <c r="E91" s="1"/>
      <c r="F91" s="1"/>
      <c r="G91" s="1"/>
      <c r="H91" s="1"/>
      <c r="J91" s="1"/>
      <c r="K91" s="1"/>
      <c r="L91" s="1"/>
    </row>
    <row r="92" spans="5:12" x14ac:dyDescent="0.25">
      <c r="E92" s="1"/>
      <c r="F92" s="1"/>
      <c r="G92" s="1"/>
      <c r="H92" s="1"/>
      <c r="J92" s="1"/>
      <c r="K92" s="1"/>
      <c r="L92" s="1"/>
    </row>
    <row r="93" spans="5:12" x14ac:dyDescent="0.25">
      <c r="E93" s="1"/>
      <c r="F93" s="1"/>
      <c r="G93" s="1"/>
      <c r="H93" s="1"/>
      <c r="J93" s="1"/>
      <c r="K93" s="1"/>
      <c r="L93" s="1"/>
    </row>
    <row r="94" spans="5:12" x14ac:dyDescent="0.25">
      <c r="E94" s="1"/>
      <c r="F94" s="1"/>
      <c r="G94" s="1"/>
      <c r="H94" s="1"/>
      <c r="J94" s="1"/>
      <c r="K94" s="1"/>
      <c r="L94" s="1"/>
    </row>
    <row r="95" spans="5:12" x14ac:dyDescent="0.25">
      <c r="E95" s="1"/>
      <c r="F95" s="1"/>
      <c r="G95" s="1"/>
      <c r="H95" s="1"/>
      <c r="J95" s="1"/>
      <c r="K95" s="1"/>
      <c r="L95" s="1"/>
    </row>
    <row r="96" spans="5:12" x14ac:dyDescent="0.25">
      <c r="E96" s="1"/>
      <c r="F96" s="1"/>
      <c r="G96" s="1"/>
      <c r="H96" s="1"/>
      <c r="J96" s="1"/>
      <c r="K96" s="1"/>
      <c r="L96" s="1"/>
    </row>
    <row r="97" spans="5:12" x14ac:dyDescent="0.25">
      <c r="E97" s="1"/>
      <c r="F97" s="1"/>
      <c r="G97" s="1"/>
      <c r="H97" s="1"/>
      <c r="J97" s="1"/>
      <c r="K97" s="1"/>
      <c r="L97" s="1"/>
    </row>
    <row r="98" spans="5:12" x14ac:dyDescent="0.25">
      <c r="E98" s="1"/>
      <c r="F98" s="1"/>
      <c r="G98" s="1"/>
      <c r="H98" s="1"/>
      <c r="J98" s="1"/>
      <c r="K98" s="1"/>
      <c r="L98" s="1"/>
    </row>
    <row r="99" spans="5:12" x14ac:dyDescent="0.25">
      <c r="E99" s="1"/>
      <c r="F99" s="1"/>
      <c r="G99" s="1"/>
      <c r="H99" s="1"/>
      <c r="J99" s="1"/>
      <c r="K99" s="1"/>
      <c r="L99" s="1"/>
    </row>
    <row r="100" spans="5:12" x14ac:dyDescent="0.25">
      <c r="E100" s="1"/>
      <c r="F100" s="1"/>
      <c r="G100" s="1"/>
      <c r="H100" s="1"/>
      <c r="J100" s="1"/>
      <c r="K100" s="1"/>
      <c r="L100" s="1"/>
    </row>
    <row r="101" spans="5:12" x14ac:dyDescent="0.25">
      <c r="E101" s="1"/>
      <c r="F101" s="1"/>
      <c r="G101" s="1"/>
      <c r="H101" s="1"/>
      <c r="J101" s="1"/>
      <c r="K101" s="1"/>
      <c r="L101" s="1"/>
    </row>
    <row r="102" spans="5:12" x14ac:dyDescent="0.25">
      <c r="E102" s="1"/>
      <c r="F102" s="1"/>
      <c r="G102" s="1"/>
      <c r="H102" s="1"/>
      <c r="J102" s="1"/>
      <c r="K102" s="1"/>
      <c r="L102" s="1"/>
    </row>
    <row r="103" spans="5:12" x14ac:dyDescent="0.25">
      <c r="E103" s="1"/>
      <c r="F103" s="1"/>
      <c r="G103" s="1"/>
      <c r="H103" s="1"/>
      <c r="J103" s="1"/>
      <c r="K103" s="1"/>
      <c r="L103" s="1"/>
    </row>
    <row r="104" spans="5:12" x14ac:dyDescent="0.25">
      <c r="E104" s="1"/>
      <c r="F104" s="1"/>
      <c r="G104" s="1"/>
      <c r="H104" s="1"/>
      <c r="J104" s="1"/>
      <c r="K104" s="1"/>
      <c r="L104" s="1"/>
    </row>
    <row r="105" spans="5:12" x14ac:dyDescent="0.25">
      <c r="E105" s="1"/>
      <c r="F105" s="1"/>
      <c r="G105" s="1"/>
      <c r="H105" s="1"/>
      <c r="J105" s="1"/>
      <c r="K105" s="1"/>
      <c r="L105" s="1"/>
    </row>
    <row r="106" spans="5:12" x14ac:dyDescent="0.25">
      <c r="E106" s="1"/>
      <c r="F106" s="1"/>
      <c r="G106" s="1"/>
      <c r="H106" s="1"/>
      <c r="J106" s="1"/>
      <c r="K106" s="1"/>
      <c r="L106" s="1"/>
    </row>
    <row r="107" spans="5:12" x14ac:dyDescent="0.25">
      <c r="E107" s="1"/>
      <c r="F107" s="1"/>
      <c r="G107" s="1"/>
      <c r="H107" s="1"/>
      <c r="J107" s="1"/>
      <c r="K107" s="1"/>
      <c r="L107" s="1"/>
    </row>
    <row r="108" spans="5:12" x14ac:dyDescent="0.25">
      <c r="E108" s="1"/>
      <c r="F108" s="1"/>
      <c r="G108" s="1"/>
      <c r="H108" s="1"/>
      <c r="J108" s="1"/>
      <c r="K108" s="1"/>
      <c r="L108" s="1"/>
    </row>
    <row r="109" spans="5:12" x14ac:dyDescent="0.25">
      <c r="E109" s="1"/>
      <c r="F109" s="1"/>
      <c r="G109" s="1"/>
      <c r="H109" s="1"/>
      <c r="J109" s="1"/>
      <c r="K109" s="1"/>
      <c r="L109" s="1"/>
    </row>
    <row r="110" spans="5:12" x14ac:dyDescent="0.25">
      <c r="E110" s="1"/>
      <c r="F110" s="1"/>
      <c r="G110" s="1"/>
      <c r="H110" s="1"/>
      <c r="J110" s="1"/>
      <c r="K110" s="1"/>
      <c r="L110" s="1"/>
    </row>
    <row r="111" spans="5:12" x14ac:dyDescent="0.25">
      <c r="E111" s="1"/>
      <c r="F111" s="1"/>
      <c r="G111" s="1"/>
      <c r="H111" s="1"/>
      <c r="J111" s="1"/>
      <c r="K111" s="1"/>
      <c r="L111" s="1"/>
    </row>
    <row r="112" spans="5:12" x14ac:dyDescent="0.25">
      <c r="E112" s="1"/>
      <c r="F112" s="1"/>
      <c r="G112" s="1"/>
      <c r="H112" s="1"/>
      <c r="J112" s="1"/>
      <c r="K112" s="1"/>
      <c r="L112" s="1"/>
    </row>
    <row r="113" spans="5:12" x14ac:dyDescent="0.25">
      <c r="E113" s="1"/>
      <c r="F113" s="1"/>
      <c r="G113" s="1"/>
      <c r="H113" s="1"/>
      <c r="J113" s="1"/>
      <c r="K113" s="1"/>
      <c r="L113" s="1"/>
    </row>
    <row r="114" spans="5:12" x14ac:dyDescent="0.25">
      <c r="E114" s="1"/>
      <c r="F114" s="1"/>
      <c r="G114" s="1"/>
      <c r="H114" s="1"/>
      <c r="J114" s="1"/>
      <c r="K114" s="1"/>
      <c r="L114" s="1"/>
    </row>
    <row r="115" spans="5:12" x14ac:dyDescent="0.25">
      <c r="E115" s="1"/>
      <c r="F115" s="1"/>
      <c r="G115" s="1"/>
      <c r="H115" s="1"/>
      <c r="J115" s="1"/>
      <c r="K115" s="1"/>
      <c r="L115" s="1"/>
    </row>
    <row r="116" spans="5:12" x14ac:dyDescent="0.25">
      <c r="E116" s="1"/>
      <c r="F116" s="1"/>
      <c r="G116" s="1"/>
      <c r="H116" s="1"/>
      <c r="J116" s="1"/>
      <c r="K116" s="1"/>
      <c r="L116" s="1"/>
    </row>
    <row r="117" spans="5:12" x14ac:dyDescent="0.25">
      <c r="E117" s="1"/>
      <c r="F117" s="1"/>
      <c r="G117" s="1"/>
      <c r="H117" s="1"/>
      <c r="J117" s="1"/>
      <c r="K117" s="1"/>
      <c r="L117" s="1"/>
    </row>
    <row r="118" spans="5:12" x14ac:dyDescent="0.25">
      <c r="E118" s="1"/>
      <c r="F118" s="1"/>
      <c r="G118" s="1"/>
      <c r="H118" s="1"/>
      <c r="J118" s="1"/>
      <c r="K118" s="1"/>
      <c r="L118" s="1"/>
    </row>
    <row r="119" spans="5:12" x14ac:dyDescent="0.25">
      <c r="E119" s="1"/>
      <c r="F119" s="1"/>
      <c r="G119" s="1"/>
      <c r="H119" s="1"/>
      <c r="J119" s="1"/>
      <c r="K119" s="1"/>
      <c r="L119" s="1"/>
    </row>
    <row r="120" spans="5:12" x14ac:dyDescent="0.25">
      <c r="E120" s="1"/>
      <c r="F120" s="1"/>
      <c r="G120" s="1"/>
      <c r="H120" s="1"/>
      <c r="J120" s="1"/>
      <c r="K120" s="1"/>
      <c r="L120" s="1"/>
    </row>
    <row r="121" spans="5:12" x14ac:dyDescent="0.25">
      <c r="E121" s="1"/>
      <c r="F121" s="1"/>
      <c r="G121" s="1"/>
      <c r="H121" s="1"/>
      <c r="J121" s="1"/>
      <c r="K121" s="1"/>
      <c r="L121" s="1"/>
    </row>
    <row r="122" spans="5:12" x14ac:dyDescent="0.25">
      <c r="E122" s="1"/>
      <c r="F122" s="1"/>
      <c r="G122" s="1"/>
      <c r="H122" s="1"/>
      <c r="J122" s="1"/>
      <c r="K122" s="1"/>
      <c r="L122" s="1"/>
    </row>
    <row r="123" spans="5:12" x14ac:dyDescent="0.25">
      <c r="E123" s="1"/>
      <c r="F123" s="1"/>
      <c r="G123" s="1"/>
      <c r="H123" s="1"/>
      <c r="J123" s="1"/>
      <c r="K123" s="1"/>
      <c r="L123" s="1"/>
    </row>
    <row r="124" spans="5:12" x14ac:dyDescent="0.25">
      <c r="E124" s="1"/>
      <c r="F124" s="1"/>
      <c r="G124" s="1"/>
      <c r="H124" s="1"/>
      <c r="J124" s="1"/>
      <c r="K124" s="1"/>
      <c r="L124" s="1"/>
    </row>
    <row r="125" spans="5:12" x14ac:dyDescent="0.25">
      <c r="E125" s="1"/>
      <c r="F125" s="1"/>
      <c r="G125" s="1"/>
      <c r="H125" s="1"/>
      <c r="J125" s="1"/>
      <c r="K125" s="1"/>
      <c r="L125" s="1"/>
    </row>
    <row r="126" spans="5:12" x14ac:dyDescent="0.25">
      <c r="E126" s="1"/>
      <c r="F126" s="1"/>
      <c r="G126" s="1"/>
      <c r="H126" s="1"/>
      <c r="J126" s="1"/>
      <c r="K126" s="1"/>
      <c r="L126" s="1"/>
    </row>
    <row r="127" spans="5:12" x14ac:dyDescent="0.25">
      <c r="E127" s="1"/>
      <c r="F127" s="1"/>
      <c r="G127" s="1"/>
      <c r="H127" s="1"/>
      <c r="J127" s="1"/>
      <c r="K127" s="1"/>
      <c r="L127" s="1"/>
    </row>
    <row r="128" spans="5:12" x14ac:dyDescent="0.25">
      <c r="E128" s="1"/>
      <c r="F128" s="1"/>
      <c r="G128" s="1"/>
      <c r="H128" s="1"/>
      <c r="J128" s="1"/>
      <c r="K128" s="1"/>
      <c r="L128" s="1"/>
    </row>
    <row r="129" spans="5:12" x14ac:dyDescent="0.25">
      <c r="E129" s="1"/>
      <c r="F129" s="1"/>
      <c r="G129" s="1"/>
      <c r="H129" s="1"/>
      <c r="J129" s="1"/>
      <c r="K129" s="1"/>
      <c r="L129" s="1"/>
    </row>
    <row r="130" spans="5:12" x14ac:dyDescent="0.25">
      <c r="E130" s="1"/>
      <c r="F130" s="1"/>
      <c r="G130" s="1"/>
      <c r="H130" s="1"/>
      <c r="J130" s="1"/>
      <c r="K130" s="1"/>
      <c r="L130" s="1"/>
    </row>
    <row r="131" spans="5:12" x14ac:dyDescent="0.25">
      <c r="E131" s="1"/>
      <c r="F131" s="1"/>
      <c r="G131" s="1"/>
      <c r="H131" s="1"/>
      <c r="J131" s="1"/>
      <c r="K131" s="1"/>
      <c r="L131" s="1"/>
    </row>
    <row r="132" spans="5:12" x14ac:dyDescent="0.25">
      <c r="E132" s="1"/>
      <c r="F132" s="1"/>
      <c r="G132" s="1"/>
      <c r="H132" s="1"/>
      <c r="J132" s="1"/>
      <c r="K132" s="1"/>
      <c r="L132" s="1"/>
    </row>
    <row r="133" spans="5:12" x14ac:dyDescent="0.25">
      <c r="E133" s="1"/>
      <c r="F133" s="1"/>
      <c r="G133" s="1"/>
      <c r="H133" s="1"/>
      <c r="J133" s="1"/>
      <c r="K133" s="1"/>
      <c r="L133" s="1"/>
    </row>
    <row r="134" spans="5:12" x14ac:dyDescent="0.25">
      <c r="E134" s="1"/>
      <c r="F134" s="1"/>
      <c r="G134" s="1"/>
      <c r="H134" s="1"/>
      <c r="J134" s="1"/>
      <c r="K134" s="1"/>
      <c r="L134" s="1"/>
    </row>
    <row r="135" spans="5:12" x14ac:dyDescent="0.25">
      <c r="E135" s="1"/>
      <c r="F135" s="1"/>
      <c r="G135" s="1"/>
      <c r="H135" s="1"/>
      <c r="J135" s="1"/>
      <c r="K135" s="1"/>
      <c r="L135" s="1"/>
    </row>
    <row r="136" spans="5:12" x14ac:dyDescent="0.25">
      <c r="E136" s="1"/>
      <c r="F136" s="1"/>
      <c r="G136" s="1"/>
      <c r="H136" s="1"/>
      <c r="J136" s="1"/>
      <c r="K136" s="1"/>
      <c r="L136" s="1"/>
    </row>
    <row r="137" spans="5:12" x14ac:dyDescent="0.25">
      <c r="E137" s="1"/>
      <c r="F137" s="1"/>
      <c r="G137" s="1"/>
      <c r="H137" s="1"/>
      <c r="J137" s="1"/>
      <c r="K137" s="1"/>
      <c r="L137" s="1"/>
    </row>
    <row r="138" spans="5:12" x14ac:dyDescent="0.25">
      <c r="E138" s="1"/>
      <c r="F138" s="1"/>
      <c r="G138" s="1"/>
      <c r="H138" s="1"/>
      <c r="J138" s="1"/>
      <c r="K138" s="1"/>
      <c r="L138" s="1"/>
    </row>
    <row r="139" spans="5:12" x14ac:dyDescent="0.25">
      <c r="E139" s="1"/>
      <c r="F139" s="1"/>
      <c r="G139" s="1"/>
      <c r="H139" s="1"/>
      <c r="J139" s="1"/>
      <c r="K139" s="1"/>
      <c r="L139" s="1"/>
    </row>
    <row r="140" spans="5:12" x14ac:dyDescent="0.25">
      <c r="E140" s="1"/>
      <c r="F140" s="1"/>
      <c r="G140" s="1"/>
      <c r="H140" s="1"/>
      <c r="J140" s="1"/>
      <c r="K140" s="1"/>
      <c r="L140" s="1"/>
    </row>
    <row r="141" spans="5:12" x14ac:dyDescent="0.25">
      <c r="E141" s="1"/>
      <c r="F141" s="1"/>
      <c r="G141" s="1"/>
      <c r="H141" s="1"/>
      <c r="J141" s="1"/>
      <c r="K141" s="1"/>
      <c r="L141" s="1"/>
    </row>
    <row r="142" spans="5:12" x14ac:dyDescent="0.25">
      <c r="E142" s="1"/>
      <c r="F142" s="1"/>
      <c r="G142" s="1"/>
      <c r="H142" s="1"/>
      <c r="J142" s="1"/>
      <c r="K142" s="1"/>
      <c r="L142" s="1"/>
    </row>
    <row r="143" spans="5:12" x14ac:dyDescent="0.25">
      <c r="E143" s="1"/>
      <c r="F143" s="1"/>
      <c r="G143" s="1"/>
      <c r="H143" s="1"/>
      <c r="J143" s="1"/>
      <c r="K143" s="1"/>
      <c r="L143" s="1"/>
    </row>
    <row r="144" spans="5:12" x14ac:dyDescent="0.25">
      <c r="E144" s="1"/>
      <c r="F144" s="1"/>
      <c r="G144" s="1"/>
      <c r="H144" s="1"/>
      <c r="J144" s="1"/>
      <c r="K144" s="1"/>
      <c r="L144" s="1"/>
    </row>
    <row r="145" spans="5:12" x14ac:dyDescent="0.25">
      <c r="E145" s="1"/>
      <c r="F145" s="1"/>
      <c r="G145" s="1"/>
      <c r="H145" s="1"/>
      <c r="J145" s="1"/>
      <c r="K145" s="1"/>
      <c r="L145" s="1"/>
    </row>
    <row r="146" spans="5:12" x14ac:dyDescent="0.25">
      <c r="E146" s="1"/>
      <c r="F146" s="1"/>
      <c r="G146" s="1"/>
      <c r="H146" s="1"/>
      <c r="J146" s="1"/>
      <c r="K146" s="1"/>
      <c r="L146" s="1"/>
    </row>
    <row r="147" spans="5:12" x14ac:dyDescent="0.25">
      <c r="E147" s="1"/>
      <c r="F147" s="1"/>
      <c r="G147" s="1"/>
      <c r="H147" s="1"/>
      <c r="J147" s="1"/>
      <c r="K147" s="1"/>
      <c r="L147" s="1"/>
    </row>
    <row r="148" spans="5:12" x14ac:dyDescent="0.25">
      <c r="E148" s="1"/>
      <c r="F148" s="1"/>
      <c r="G148" s="1"/>
      <c r="H148" s="1"/>
      <c r="J148" s="1"/>
      <c r="K148" s="1"/>
      <c r="L148" s="1"/>
    </row>
    <row r="149" spans="5:12" x14ac:dyDescent="0.25">
      <c r="E149" s="1"/>
      <c r="F149" s="1"/>
      <c r="G149" s="1"/>
      <c r="H149" s="1"/>
      <c r="J149" s="1"/>
      <c r="K149" s="1"/>
      <c r="L149" s="1"/>
    </row>
    <row r="150" spans="5:12" x14ac:dyDescent="0.25">
      <c r="E150" s="1"/>
      <c r="F150" s="1"/>
      <c r="G150" s="1"/>
      <c r="H150" s="1"/>
      <c r="J150" s="1"/>
      <c r="K150" s="1"/>
      <c r="L150" s="1"/>
    </row>
    <row r="151" spans="5:12" x14ac:dyDescent="0.25">
      <c r="E151" s="1"/>
      <c r="F151" s="1"/>
      <c r="G151" s="1"/>
      <c r="H151" s="1"/>
      <c r="J151" s="1"/>
      <c r="K151" s="1"/>
      <c r="L151" s="1"/>
    </row>
    <row r="152" spans="5:12" x14ac:dyDescent="0.25">
      <c r="E152" s="1"/>
      <c r="F152" s="1"/>
      <c r="G152" s="1"/>
      <c r="H152" s="1"/>
      <c r="J152" s="1"/>
      <c r="K152" s="1"/>
      <c r="L152" s="1"/>
    </row>
    <row r="153" spans="5:12" x14ac:dyDescent="0.25">
      <c r="E153" s="1"/>
      <c r="F153" s="1"/>
      <c r="G153" s="1"/>
      <c r="H153" s="1"/>
      <c r="J153" s="1"/>
      <c r="K153" s="1"/>
      <c r="L153" s="1"/>
    </row>
    <row r="154" spans="5:12" x14ac:dyDescent="0.25">
      <c r="E154" s="1"/>
      <c r="F154" s="1"/>
      <c r="G154" s="1"/>
      <c r="H154" s="1"/>
      <c r="J154" s="1"/>
      <c r="K154" s="1"/>
      <c r="L154" s="1"/>
    </row>
    <row r="155" spans="5:12" x14ac:dyDescent="0.25">
      <c r="E155" s="1"/>
      <c r="F155" s="1"/>
      <c r="G155" s="1"/>
      <c r="H155" s="1"/>
      <c r="J155" s="1"/>
      <c r="K155" s="1"/>
      <c r="L155" s="1"/>
    </row>
    <row r="156" spans="5:12" x14ac:dyDescent="0.25">
      <c r="E156" s="1"/>
      <c r="F156" s="1"/>
      <c r="G156" s="1"/>
      <c r="H156" s="1"/>
      <c r="J156" s="1"/>
      <c r="K156" s="1"/>
      <c r="L156" s="1"/>
    </row>
    <row r="157" spans="5:12" x14ac:dyDescent="0.25">
      <c r="E157" s="1"/>
      <c r="F157" s="1"/>
      <c r="G157" s="1"/>
      <c r="H157" s="1"/>
      <c r="J157" s="1"/>
      <c r="K157" s="1"/>
      <c r="L157" s="1"/>
    </row>
    <row r="158" spans="5:12" x14ac:dyDescent="0.25">
      <c r="E158" s="1"/>
      <c r="F158" s="1"/>
      <c r="G158" s="1"/>
      <c r="H158" s="1"/>
      <c r="J158" s="1"/>
      <c r="K158" s="1"/>
      <c r="L158" s="1"/>
    </row>
    <row r="159" spans="5:12" x14ac:dyDescent="0.25">
      <c r="E159" s="1"/>
      <c r="F159" s="1"/>
      <c r="G159" s="1"/>
      <c r="H159" s="1"/>
      <c r="J159" s="1"/>
      <c r="K159" s="1"/>
      <c r="L159" s="1"/>
    </row>
    <row r="160" spans="5:12" x14ac:dyDescent="0.25">
      <c r="E160" s="1"/>
      <c r="F160" s="1"/>
      <c r="G160" s="1"/>
      <c r="H160" s="1"/>
      <c r="J160" s="1"/>
      <c r="K160" s="1"/>
      <c r="L160" s="1"/>
    </row>
    <row r="161" spans="5:12" x14ac:dyDescent="0.25">
      <c r="E161" s="1"/>
      <c r="F161" s="1"/>
      <c r="G161" s="1"/>
      <c r="H161" s="1"/>
      <c r="J161" s="1"/>
      <c r="K161" s="1"/>
      <c r="L161" s="1"/>
    </row>
    <row r="162" spans="5:12" x14ac:dyDescent="0.25">
      <c r="E162" s="1"/>
      <c r="F162" s="1"/>
      <c r="G162" s="1"/>
      <c r="H162" s="1"/>
      <c r="J162" s="1"/>
      <c r="K162" s="1"/>
      <c r="L162" s="1"/>
    </row>
    <row r="163" spans="5:12" x14ac:dyDescent="0.25">
      <c r="E163" s="1"/>
      <c r="F163" s="1"/>
      <c r="G163" s="1"/>
      <c r="H163" s="1"/>
      <c r="J163" s="1"/>
      <c r="K163" s="1"/>
      <c r="L163" s="1"/>
    </row>
    <row r="164" spans="5:12" x14ac:dyDescent="0.25">
      <c r="E164" s="1"/>
      <c r="F164" s="1"/>
      <c r="G164" s="1"/>
      <c r="H164" s="1"/>
      <c r="J164" s="1"/>
      <c r="K164" s="1"/>
      <c r="L164" s="1"/>
    </row>
    <row r="165" spans="5:12" x14ac:dyDescent="0.25">
      <c r="E165" s="1"/>
      <c r="F165" s="1"/>
      <c r="G165" s="1"/>
      <c r="H165" s="1"/>
      <c r="J165" s="1"/>
      <c r="K165" s="1"/>
      <c r="L165" s="1"/>
    </row>
    <row r="166" spans="5:12" x14ac:dyDescent="0.25">
      <c r="E166" s="1"/>
      <c r="F166" s="1"/>
      <c r="G166" s="1"/>
      <c r="H166" s="1"/>
      <c r="J166" s="1"/>
      <c r="K166" s="1"/>
      <c r="L166" s="1"/>
    </row>
    <row r="167" spans="5:12" x14ac:dyDescent="0.25">
      <c r="E167" s="1"/>
      <c r="F167" s="1"/>
      <c r="G167" s="1"/>
      <c r="H167" s="1"/>
      <c r="J167" s="1"/>
      <c r="K167" s="1"/>
      <c r="L167" s="1"/>
    </row>
    <row r="168" spans="5:12" x14ac:dyDescent="0.25">
      <c r="E168" s="1"/>
      <c r="F168" s="1"/>
      <c r="G168" s="1"/>
      <c r="H168" s="1"/>
      <c r="J168" s="1"/>
      <c r="K168" s="1"/>
      <c r="L168" s="1"/>
    </row>
    <row r="169" spans="5:12" x14ac:dyDescent="0.25">
      <c r="E169" s="1"/>
      <c r="F169" s="1"/>
      <c r="G169" s="1"/>
      <c r="H169" s="1"/>
      <c r="J169" s="1"/>
      <c r="K169" s="1"/>
      <c r="L169" s="1"/>
    </row>
    <row r="170" spans="5:12" x14ac:dyDescent="0.25">
      <c r="E170" s="1"/>
      <c r="F170" s="1"/>
      <c r="G170" s="1"/>
      <c r="H170" s="1"/>
      <c r="J170" s="1"/>
      <c r="K170" s="1"/>
      <c r="L170" s="1"/>
    </row>
    <row r="171" spans="5:12" x14ac:dyDescent="0.25">
      <c r="E171" s="1"/>
      <c r="F171" s="1"/>
      <c r="G171" s="1"/>
      <c r="H171" s="1"/>
      <c r="J171" s="1"/>
      <c r="K171" s="1"/>
      <c r="L171" s="1"/>
    </row>
    <row r="172" spans="5:12" x14ac:dyDescent="0.25">
      <c r="E172" s="1"/>
      <c r="F172" s="1"/>
      <c r="G172" s="1"/>
      <c r="H172" s="1"/>
      <c r="J172" s="1"/>
      <c r="K172" s="1"/>
      <c r="L172" s="1"/>
    </row>
    <row r="173" spans="5:12" x14ac:dyDescent="0.25">
      <c r="E173" s="1"/>
      <c r="F173" s="1"/>
      <c r="G173" s="1"/>
      <c r="H173" s="1"/>
      <c r="J173" s="1"/>
      <c r="K173" s="1"/>
      <c r="L173" s="1"/>
    </row>
    <row r="174" spans="5:12" x14ac:dyDescent="0.25">
      <c r="E174" s="1"/>
      <c r="F174" s="1"/>
      <c r="G174" s="1"/>
      <c r="H174" s="1"/>
      <c r="J174" s="1"/>
      <c r="K174" s="1"/>
      <c r="L174" s="1"/>
    </row>
    <row r="175" spans="5:12" x14ac:dyDescent="0.25">
      <c r="E175" s="1"/>
      <c r="F175" s="1"/>
      <c r="G175" s="1"/>
      <c r="H175" s="1"/>
      <c r="J175" s="1"/>
      <c r="K175" s="1"/>
      <c r="L175" s="1"/>
    </row>
    <row r="176" spans="5:12" x14ac:dyDescent="0.25">
      <c r="E176" s="1"/>
      <c r="F176" s="1"/>
      <c r="G176" s="1"/>
      <c r="H176" s="1"/>
      <c r="J176" s="1"/>
      <c r="K176" s="1"/>
      <c r="L176" s="1"/>
    </row>
    <row r="177" spans="5:12" x14ac:dyDescent="0.25">
      <c r="E177" s="1"/>
      <c r="F177" s="1"/>
      <c r="G177" s="1"/>
      <c r="H177" s="1"/>
      <c r="J177" s="1"/>
      <c r="K177" s="1"/>
      <c r="L177" s="1"/>
    </row>
    <row r="178" spans="5:12" x14ac:dyDescent="0.25">
      <c r="E178" s="1"/>
      <c r="F178" s="1"/>
      <c r="G178" s="1"/>
      <c r="H178" s="1"/>
      <c r="J178" s="1"/>
      <c r="K178" s="1"/>
      <c r="L178" s="1"/>
    </row>
    <row r="179" spans="5:12" x14ac:dyDescent="0.25">
      <c r="E179" s="1"/>
      <c r="F179" s="1"/>
      <c r="G179" s="1"/>
      <c r="H179" s="1"/>
      <c r="J179" s="1"/>
      <c r="K179" s="1"/>
      <c r="L179" s="1"/>
    </row>
    <row r="180" spans="5:12" x14ac:dyDescent="0.25">
      <c r="E180" s="1"/>
      <c r="F180" s="1"/>
      <c r="G180" s="1"/>
      <c r="H180" s="1"/>
      <c r="J180" s="1"/>
      <c r="K180" s="1"/>
      <c r="L180" s="1"/>
    </row>
    <row r="181" spans="5:12" x14ac:dyDescent="0.25">
      <c r="E181" s="1"/>
      <c r="F181" s="1"/>
      <c r="G181" s="1"/>
      <c r="H181" s="1"/>
      <c r="J181" s="1"/>
      <c r="K181" s="1"/>
      <c r="L181" s="1"/>
    </row>
    <row r="182" spans="5:12" x14ac:dyDescent="0.25">
      <c r="E182" s="1"/>
      <c r="F182" s="1"/>
      <c r="G182" s="1"/>
      <c r="H182" s="1"/>
      <c r="J182" s="1"/>
      <c r="K182" s="1"/>
      <c r="L182" s="1"/>
    </row>
    <row r="183" spans="5:12" x14ac:dyDescent="0.25">
      <c r="E183" s="1"/>
      <c r="F183" s="1"/>
      <c r="G183" s="1"/>
      <c r="H183" s="1"/>
      <c r="J183" s="1"/>
      <c r="K183" s="1"/>
      <c r="L183" s="1"/>
    </row>
    <row r="184" spans="5:12" x14ac:dyDescent="0.25">
      <c r="E184" s="1"/>
      <c r="F184" s="1"/>
      <c r="G184" s="1"/>
      <c r="H184" s="1"/>
      <c r="J184" s="1"/>
      <c r="K184" s="1"/>
      <c r="L184" s="1"/>
    </row>
    <row r="185" spans="5:12" x14ac:dyDescent="0.25">
      <c r="E185" s="1"/>
      <c r="F185" s="1"/>
      <c r="G185" s="1"/>
      <c r="H185" s="1"/>
      <c r="J185" s="1"/>
      <c r="K185" s="1"/>
      <c r="L185" s="1"/>
    </row>
    <row r="186" spans="5:12" x14ac:dyDescent="0.25">
      <c r="E186" s="1"/>
      <c r="F186" s="1"/>
      <c r="G186" s="1"/>
      <c r="H186" s="1"/>
      <c r="J186" s="1"/>
      <c r="K186" s="1"/>
      <c r="L186" s="1"/>
    </row>
    <row r="187" spans="5:12" x14ac:dyDescent="0.25">
      <c r="E187" s="1"/>
      <c r="F187" s="1"/>
      <c r="G187" s="1"/>
      <c r="H187" s="1"/>
      <c r="J187" s="1"/>
      <c r="K187" s="1"/>
      <c r="L187" s="1"/>
    </row>
    <row r="188" spans="5:12" x14ac:dyDescent="0.25">
      <c r="E188" s="1"/>
      <c r="F188" s="1"/>
      <c r="G188" s="1"/>
      <c r="H188" s="1"/>
      <c r="J188" s="1"/>
      <c r="K188" s="1"/>
      <c r="L188" s="1"/>
    </row>
    <row r="189" spans="5:12" x14ac:dyDescent="0.25">
      <c r="E189" s="1"/>
      <c r="F189" s="1"/>
      <c r="G189" s="1"/>
      <c r="H189" s="1"/>
      <c r="J189" s="1"/>
      <c r="K189" s="1"/>
      <c r="L189" s="1"/>
    </row>
    <row r="190" spans="5:12" x14ac:dyDescent="0.25">
      <c r="E190" s="1"/>
      <c r="F190" s="1"/>
      <c r="G190" s="1"/>
      <c r="H190" s="1"/>
      <c r="J190" s="1"/>
      <c r="K190" s="1"/>
      <c r="L190" s="1"/>
    </row>
    <row r="191" spans="5:12" x14ac:dyDescent="0.25">
      <c r="E191" s="1"/>
      <c r="F191" s="1"/>
      <c r="G191" s="1"/>
      <c r="H191" s="1"/>
      <c r="J191" s="1"/>
      <c r="K191" s="1"/>
      <c r="L191" s="1"/>
    </row>
    <row r="192" spans="5:12" x14ac:dyDescent="0.25">
      <c r="E192" s="1"/>
      <c r="F192" s="1"/>
      <c r="G192" s="1"/>
      <c r="H192" s="1"/>
      <c r="J192" s="1"/>
      <c r="K192" s="1"/>
      <c r="L192" s="1"/>
    </row>
    <row r="193" spans="5:12" x14ac:dyDescent="0.25">
      <c r="E193" s="1"/>
      <c r="F193" s="1"/>
      <c r="G193" s="1"/>
      <c r="H193" s="1"/>
      <c r="J193" s="1"/>
      <c r="K193" s="1"/>
      <c r="L193" s="1"/>
    </row>
    <row r="194" spans="5:12" x14ac:dyDescent="0.25">
      <c r="E194" s="1"/>
      <c r="F194" s="1"/>
      <c r="G194" s="1"/>
      <c r="H194" s="1"/>
      <c r="J194" s="1"/>
      <c r="K194" s="1"/>
      <c r="L194" s="1"/>
    </row>
    <row r="195" spans="5:12" x14ac:dyDescent="0.25">
      <c r="E195" s="1"/>
      <c r="F195" s="1"/>
      <c r="G195" s="1"/>
      <c r="H195" s="1"/>
      <c r="J195" s="1"/>
      <c r="K195" s="1"/>
      <c r="L195" s="1"/>
    </row>
    <row r="196" spans="5:12" x14ac:dyDescent="0.25">
      <c r="E196" s="1"/>
      <c r="F196" s="1"/>
      <c r="G196" s="1"/>
      <c r="H196" s="1"/>
      <c r="J196" s="1"/>
      <c r="K196" s="1"/>
      <c r="L196" s="1"/>
    </row>
    <row r="197" spans="5:12" x14ac:dyDescent="0.25">
      <c r="E197" s="1"/>
      <c r="F197" s="1"/>
      <c r="G197" s="1"/>
      <c r="H197" s="1"/>
      <c r="J197" s="1"/>
      <c r="K197" s="1"/>
      <c r="L197" s="1"/>
    </row>
    <row r="198" spans="5:12" x14ac:dyDescent="0.25">
      <c r="E198" s="1"/>
      <c r="F198" s="1"/>
      <c r="G198" s="1"/>
      <c r="H198" s="1"/>
      <c r="J198" s="1"/>
      <c r="K198" s="1"/>
      <c r="L198" s="1"/>
    </row>
    <row r="199" spans="5:12" x14ac:dyDescent="0.25">
      <c r="E199" s="1"/>
      <c r="F199" s="1"/>
      <c r="G199" s="1"/>
      <c r="H199" s="1"/>
      <c r="J199" s="1"/>
      <c r="K199" s="1"/>
      <c r="L199" s="1"/>
    </row>
    <row r="200" spans="5:12" x14ac:dyDescent="0.25">
      <c r="E200" s="1"/>
      <c r="F200" s="1"/>
      <c r="G200" s="1"/>
      <c r="H200" s="1"/>
      <c r="J200" s="1"/>
      <c r="K200" s="1"/>
      <c r="L200" s="1"/>
    </row>
    <row r="201" spans="5:12" x14ac:dyDescent="0.25">
      <c r="E201" s="1"/>
      <c r="F201" s="1"/>
      <c r="G201" s="1"/>
      <c r="H201" s="1"/>
      <c r="J201" s="1"/>
      <c r="K201" s="1"/>
      <c r="L201" s="1"/>
    </row>
    <row r="202" spans="5:12" x14ac:dyDescent="0.25">
      <c r="E202" s="1"/>
      <c r="F202" s="1"/>
      <c r="G202" s="1"/>
      <c r="H202" s="1"/>
      <c r="J202" s="1"/>
      <c r="K202" s="1"/>
      <c r="L202" s="1"/>
    </row>
    <row r="203" spans="5:12" x14ac:dyDescent="0.25">
      <c r="E203" s="1"/>
      <c r="F203" s="1"/>
      <c r="G203" s="1"/>
      <c r="H203" s="1"/>
      <c r="J203" s="1"/>
      <c r="K203" s="1"/>
      <c r="L203" s="1"/>
    </row>
    <row r="204" spans="5:12" x14ac:dyDescent="0.25">
      <c r="E204" s="1"/>
      <c r="F204" s="1"/>
      <c r="G204" s="1"/>
      <c r="H204" s="1"/>
      <c r="J204" s="1"/>
      <c r="K204" s="1"/>
      <c r="L204" s="1"/>
    </row>
    <row r="205" spans="5:12" x14ac:dyDescent="0.25">
      <c r="E205" s="1"/>
      <c r="F205" s="1"/>
      <c r="G205" s="1"/>
      <c r="H205" s="1"/>
      <c r="J205" s="1"/>
      <c r="K205" s="1"/>
      <c r="L205" s="1"/>
    </row>
    <row r="206" spans="5:12" x14ac:dyDescent="0.25">
      <c r="E206" s="1"/>
      <c r="F206" s="1"/>
      <c r="G206" s="1"/>
      <c r="H206" s="1"/>
      <c r="J206" s="1"/>
      <c r="K206" s="1"/>
      <c r="L206" s="1"/>
    </row>
    <row r="207" spans="5:12" x14ac:dyDescent="0.25">
      <c r="E207" s="1"/>
      <c r="F207" s="1"/>
      <c r="G207" s="1"/>
      <c r="H207" s="1"/>
      <c r="J207" s="1"/>
      <c r="K207" s="1"/>
      <c r="L207" s="1"/>
    </row>
    <row r="208" spans="5:12" x14ac:dyDescent="0.25">
      <c r="E208" s="1"/>
      <c r="F208" s="1"/>
      <c r="G208" s="1"/>
      <c r="H208" s="1"/>
      <c r="J208" s="1"/>
      <c r="K208" s="1"/>
      <c r="L208" s="1"/>
    </row>
    <row r="209" spans="5:12" x14ac:dyDescent="0.25">
      <c r="E209" s="1"/>
      <c r="F209" s="1"/>
      <c r="G209" s="1"/>
      <c r="H209" s="1"/>
      <c r="J209" s="1"/>
      <c r="K209" s="1"/>
      <c r="L209" s="1"/>
    </row>
    <row r="210" spans="5:12" x14ac:dyDescent="0.25">
      <c r="E210" s="1"/>
      <c r="F210" s="1"/>
      <c r="G210" s="1"/>
      <c r="H210" s="1"/>
      <c r="J210" s="1"/>
      <c r="K210" s="1"/>
      <c r="L210" s="1"/>
    </row>
    <row r="211" spans="5:12" x14ac:dyDescent="0.25">
      <c r="E211" s="1"/>
      <c r="F211" s="1"/>
      <c r="G211" s="1"/>
      <c r="H211" s="1"/>
      <c r="J211" s="1"/>
      <c r="K211" s="1"/>
      <c r="L211" s="1"/>
    </row>
    <row r="212" spans="5:12" x14ac:dyDescent="0.25">
      <c r="E212" s="1"/>
      <c r="F212" s="1"/>
      <c r="G212" s="1"/>
      <c r="H212" s="1"/>
      <c r="J212" s="1"/>
      <c r="K212" s="1"/>
      <c r="L212" s="1"/>
    </row>
    <row r="213" spans="5:12" x14ac:dyDescent="0.25">
      <c r="E213" s="1"/>
      <c r="F213" s="1"/>
      <c r="G213" s="1"/>
      <c r="H213" s="1"/>
      <c r="J213" s="1"/>
      <c r="K213" s="1"/>
      <c r="L213" s="1"/>
    </row>
    <row r="214" spans="5:12" x14ac:dyDescent="0.25">
      <c r="E214" s="1"/>
      <c r="F214" s="1"/>
      <c r="G214" s="1"/>
      <c r="H214" s="1"/>
      <c r="J214" s="1"/>
      <c r="K214" s="1"/>
      <c r="L214" s="1"/>
    </row>
    <row r="215" spans="5:12" x14ac:dyDescent="0.25">
      <c r="E215" s="1"/>
      <c r="F215" s="1"/>
      <c r="G215" s="1"/>
      <c r="H215" s="1"/>
      <c r="J215" s="1"/>
      <c r="K215" s="1"/>
      <c r="L215" s="1"/>
    </row>
    <row r="216" spans="5:12" x14ac:dyDescent="0.25">
      <c r="E216" s="1"/>
      <c r="F216" s="1"/>
      <c r="G216" s="1"/>
      <c r="H216" s="1"/>
      <c r="J216" s="1"/>
      <c r="K216" s="1"/>
      <c r="L216" s="1"/>
    </row>
    <row r="217" spans="5:12" x14ac:dyDescent="0.25">
      <c r="E217" s="1"/>
      <c r="F217" s="1"/>
      <c r="G217" s="1"/>
      <c r="H217" s="1"/>
      <c r="J217" s="1"/>
      <c r="K217" s="1"/>
      <c r="L217" s="1"/>
    </row>
    <row r="218" spans="5:12" x14ac:dyDescent="0.25">
      <c r="E218" s="1"/>
      <c r="F218" s="1"/>
      <c r="G218" s="1"/>
      <c r="H218" s="1"/>
      <c r="J218" s="1"/>
      <c r="K218" s="1"/>
      <c r="L218" s="1"/>
    </row>
    <row r="219" spans="5:12" x14ac:dyDescent="0.25">
      <c r="E219" s="1"/>
      <c r="F219" s="1"/>
      <c r="G219" s="1"/>
      <c r="H219" s="1"/>
      <c r="J219" s="1"/>
      <c r="K219" s="1"/>
      <c r="L219" s="1"/>
    </row>
    <row r="220" spans="5:12" x14ac:dyDescent="0.25">
      <c r="E220" s="1"/>
      <c r="F220" s="1"/>
      <c r="G220" s="1"/>
      <c r="H220" s="1"/>
      <c r="J220" s="1"/>
      <c r="K220" s="1"/>
      <c r="L220" s="1"/>
    </row>
    <row r="221" spans="5:12" x14ac:dyDescent="0.25">
      <c r="E221" s="1"/>
      <c r="F221" s="1"/>
      <c r="G221" s="1"/>
      <c r="H221" s="1"/>
      <c r="J221" s="1"/>
      <c r="K221" s="1"/>
      <c r="L221" s="1"/>
    </row>
    <row r="222" spans="5:12" x14ac:dyDescent="0.25">
      <c r="E222" s="1"/>
      <c r="F222" s="1"/>
      <c r="G222" s="1"/>
      <c r="H222" s="1"/>
      <c r="J222" s="1"/>
      <c r="K222" s="1"/>
      <c r="L222" s="1"/>
    </row>
    <row r="223" spans="5:12" x14ac:dyDescent="0.25">
      <c r="E223" s="1"/>
      <c r="F223" s="1"/>
      <c r="G223" s="1"/>
      <c r="H223" s="1"/>
      <c r="J223" s="1"/>
      <c r="K223" s="1"/>
      <c r="L223" s="1"/>
    </row>
    <row r="224" spans="5:12" x14ac:dyDescent="0.25">
      <c r="E224" s="1"/>
      <c r="F224" s="1"/>
      <c r="G224" s="1"/>
      <c r="H224" s="1"/>
      <c r="J224" s="1"/>
      <c r="K224" s="1"/>
      <c r="L224" s="1"/>
    </row>
    <row r="225" spans="5:12" x14ac:dyDescent="0.25">
      <c r="E225" s="1"/>
      <c r="F225" s="1"/>
      <c r="G225" s="1"/>
      <c r="H225" s="1"/>
      <c r="J225" s="1"/>
      <c r="K225" s="1"/>
      <c r="L225" s="1"/>
    </row>
    <row r="226" spans="5:12" x14ac:dyDescent="0.25">
      <c r="E226" s="1"/>
      <c r="F226" s="1"/>
      <c r="G226" s="1"/>
      <c r="H226" s="1"/>
      <c r="J226" s="1"/>
      <c r="K226" s="1"/>
      <c r="L226" s="1"/>
    </row>
    <row r="227" spans="5:12" x14ac:dyDescent="0.25">
      <c r="E227" s="1"/>
      <c r="F227" s="1"/>
      <c r="G227" s="1"/>
      <c r="H227" s="1"/>
      <c r="J227" s="1"/>
      <c r="K227" s="1"/>
      <c r="L227" s="1"/>
    </row>
    <row r="228" spans="5:12" x14ac:dyDescent="0.25">
      <c r="E228" s="1"/>
      <c r="F228" s="1"/>
      <c r="G228" s="1"/>
      <c r="H228" s="1"/>
      <c r="J228" s="1"/>
      <c r="K228" s="1"/>
      <c r="L228" s="1"/>
    </row>
    <row r="229" spans="5:12" x14ac:dyDescent="0.25">
      <c r="E229" s="1"/>
      <c r="F229" s="1"/>
      <c r="G229" s="1"/>
      <c r="H229" s="1"/>
      <c r="J229" s="1"/>
      <c r="K229" s="1"/>
      <c r="L229" s="1"/>
    </row>
    <row r="230" spans="5:12" x14ac:dyDescent="0.25">
      <c r="E230" s="1"/>
      <c r="F230" s="1"/>
      <c r="G230" s="1"/>
      <c r="H230" s="1"/>
      <c r="J230" s="1"/>
      <c r="K230" s="1"/>
      <c r="L230" s="1"/>
    </row>
    <row r="231" spans="5:12" x14ac:dyDescent="0.25">
      <c r="E231" s="1"/>
      <c r="F231" s="1"/>
      <c r="G231" s="1"/>
      <c r="H231" s="1"/>
      <c r="J231" s="1"/>
      <c r="K231" s="1"/>
      <c r="L231" s="1"/>
    </row>
    <row r="232" spans="5:12" x14ac:dyDescent="0.25">
      <c r="E232" s="1"/>
      <c r="F232" s="1"/>
      <c r="G232" s="1"/>
      <c r="H232" s="1"/>
      <c r="J232" s="1"/>
      <c r="K232" s="1"/>
      <c r="L232" s="1"/>
    </row>
    <row r="233" spans="5:12" x14ac:dyDescent="0.25">
      <c r="E233" s="1"/>
      <c r="F233" s="1"/>
      <c r="G233" s="1"/>
      <c r="H233" s="1"/>
      <c r="J233" s="1"/>
      <c r="K233" s="1"/>
      <c r="L233" s="1"/>
    </row>
    <row r="234" spans="5:12" x14ac:dyDescent="0.25">
      <c r="E234" s="1"/>
      <c r="F234" s="1"/>
      <c r="G234" s="1"/>
      <c r="H234" s="1"/>
      <c r="J234" s="1"/>
      <c r="K234" s="1"/>
      <c r="L234" s="1"/>
    </row>
    <row r="235" spans="5:12" x14ac:dyDescent="0.25">
      <c r="E235" s="1"/>
      <c r="F235" s="1"/>
      <c r="G235" s="1"/>
      <c r="H235" s="1"/>
      <c r="J235" s="1"/>
      <c r="K235" s="1"/>
      <c r="L235" s="1"/>
    </row>
    <row r="236" spans="5:12" x14ac:dyDescent="0.25">
      <c r="E236" s="1"/>
      <c r="F236" s="1"/>
      <c r="G236" s="1"/>
      <c r="H236" s="1"/>
      <c r="J236" s="1"/>
      <c r="K236" s="1"/>
      <c r="L236" s="1"/>
    </row>
    <row r="237" spans="5:12" x14ac:dyDescent="0.25">
      <c r="E237" s="1"/>
      <c r="F237" s="1"/>
      <c r="G237" s="1"/>
      <c r="H237" s="1"/>
      <c r="J237" s="1"/>
      <c r="K237" s="1"/>
      <c r="L237" s="1"/>
    </row>
    <row r="238" spans="5:12" x14ac:dyDescent="0.25">
      <c r="E238" s="1"/>
      <c r="F238" s="1"/>
      <c r="G238" s="1"/>
      <c r="H238" s="1"/>
      <c r="J238" s="1"/>
      <c r="K238" s="1"/>
      <c r="L238" s="1"/>
    </row>
    <row r="239" spans="5:12" x14ac:dyDescent="0.25">
      <c r="E239" s="1"/>
      <c r="F239" s="1"/>
      <c r="G239" s="1"/>
      <c r="H239" s="1"/>
      <c r="J239" s="1"/>
      <c r="K239" s="1"/>
      <c r="L239" s="1"/>
    </row>
    <row r="240" spans="5:12" x14ac:dyDescent="0.25">
      <c r="E240" s="1"/>
      <c r="F240" s="1"/>
      <c r="G240" s="1"/>
      <c r="H240" s="1"/>
      <c r="J240" s="1"/>
      <c r="K240" s="1"/>
      <c r="L240" s="1"/>
    </row>
    <row r="241" spans="5:12" x14ac:dyDescent="0.25">
      <c r="E241" s="1"/>
      <c r="F241" s="1"/>
      <c r="G241" s="1"/>
      <c r="H241" s="1"/>
      <c r="J241" s="1"/>
      <c r="K241" s="1"/>
      <c r="L241" s="1"/>
    </row>
    <row r="242" spans="5:12" x14ac:dyDescent="0.25">
      <c r="E242" s="1"/>
      <c r="F242" s="1"/>
      <c r="G242" s="1"/>
      <c r="H242" s="1"/>
      <c r="J242" s="1"/>
      <c r="K242" s="1"/>
      <c r="L242" s="1"/>
    </row>
    <row r="243" spans="5:12" x14ac:dyDescent="0.25">
      <c r="E243" s="1"/>
      <c r="F243" s="1"/>
      <c r="G243" s="1"/>
      <c r="H243" s="1"/>
      <c r="J243" s="1"/>
      <c r="K243" s="1"/>
      <c r="L243" s="1"/>
    </row>
    <row r="244" spans="5:12" x14ac:dyDescent="0.25">
      <c r="E244" s="1"/>
      <c r="F244" s="1"/>
      <c r="G244" s="1"/>
      <c r="H244" s="1"/>
      <c r="J244" s="1"/>
      <c r="K244" s="1"/>
      <c r="L244" s="1"/>
    </row>
    <row r="245" spans="5:12" x14ac:dyDescent="0.25">
      <c r="E245" s="1"/>
      <c r="F245" s="1"/>
      <c r="G245" s="1"/>
      <c r="H245" s="1"/>
      <c r="J245" s="1"/>
      <c r="K245" s="1"/>
      <c r="L245" s="1"/>
    </row>
    <row r="246" spans="5:12" x14ac:dyDescent="0.25">
      <c r="E246" s="1"/>
      <c r="F246" s="1"/>
      <c r="G246" s="1"/>
      <c r="H246" s="1"/>
      <c r="J246" s="1"/>
      <c r="K246" s="1"/>
      <c r="L246" s="1"/>
    </row>
    <row r="247" spans="5:12" x14ac:dyDescent="0.25">
      <c r="E247" s="1"/>
      <c r="F247" s="1"/>
      <c r="G247" s="1"/>
      <c r="H247" s="1"/>
      <c r="J247" s="1"/>
      <c r="K247" s="1"/>
      <c r="L247" s="1"/>
    </row>
    <row r="248" spans="5:12" x14ac:dyDescent="0.25">
      <c r="E248" s="1"/>
      <c r="F248" s="1"/>
      <c r="G248" s="1"/>
      <c r="H248" s="1"/>
      <c r="J248" s="1"/>
      <c r="K248" s="1"/>
      <c r="L248" s="1"/>
    </row>
    <row r="249" spans="5:12" x14ac:dyDescent="0.25">
      <c r="E249" s="1"/>
      <c r="F249" s="1"/>
      <c r="G249" s="1"/>
      <c r="H249" s="1"/>
      <c r="J249" s="1"/>
      <c r="K249" s="1"/>
      <c r="L249" s="1"/>
    </row>
    <row r="250" spans="5:12" x14ac:dyDescent="0.25">
      <c r="E250" s="1"/>
      <c r="F250" s="1"/>
      <c r="G250" s="1"/>
      <c r="H250" s="1"/>
      <c r="J250" s="1"/>
      <c r="K250" s="1"/>
      <c r="L250" s="1"/>
    </row>
    <row r="251" spans="5:12" x14ac:dyDescent="0.25">
      <c r="E251" s="1"/>
      <c r="F251" s="1"/>
      <c r="G251" s="1"/>
      <c r="H251" s="1"/>
      <c r="J251" s="1"/>
      <c r="K251" s="1"/>
      <c r="L251" s="1"/>
    </row>
    <row r="252" spans="5:12" x14ac:dyDescent="0.25">
      <c r="E252" s="1"/>
      <c r="F252" s="1"/>
      <c r="G252" s="1"/>
      <c r="H252" s="1"/>
      <c r="J252" s="1"/>
      <c r="K252" s="1"/>
      <c r="L252" s="1"/>
    </row>
    <row r="253" spans="5:12" x14ac:dyDescent="0.25">
      <c r="E253" s="1"/>
      <c r="F253" s="1"/>
      <c r="G253" s="1"/>
      <c r="H253" s="1"/>
      <c r="J253" s="1"/>
      <c r="K253" s="1"/>
      <c r="L253" s="1"/>
    </row>
    <row r="254" spans="5:12" x14ac:dyDescent="0.25">
      <c r="E254" s="1"/>
      <c r="F254" s="1"/>
      <c r="G254" s="1"/>
      <c r="H254" s="1"/>
      <c r="J254" s="1"/>
      <c r="K254" s="1"/>
      <c r="L254" s="1"/>
    </row>
    <row r="255" spans="5:12" x14ac:dyDescent="0.25">
      <c r="E255" s="1"/>
      <c r="F255" s="1"/>
      <c r="G255" s="1"/>
      <c r="H255" s="1"/>
      <c r="J255" s="1"/>
      <c r="K255" s="1"/>
      <c r="L255" s="1"/>
    </row>
    <row r="256" spans="5:12" x14ac:dyDescent="0.25">
      <c r="E256" s="1"/>
      <c r="F256" s="1"/>
      <c r="G256" s="1"/>
      <c r="H256" s="1"/>
      <c r="J256" s="1"/>
      <c r="K256" s="1"/>
      <c r="L256" s="1"/>
    </row>
    <row r="257" spans="5:12" x14ac:dyDescent="0.25">
      <c r="E257" s="1"/>
      <c r="F257" s="1"/>
      <c r="G257" s="1"/>
      <c r="H257" s="1"/>
      <c r="J257" s="1"/>
      <c r="K257" s="1"/>
      <c r="L257" s="1"/>
    </row>
    <row r="258" spans="5:12" x14ac:dyDescent="0.25">
      <c r="E258" s="1"/>
      <c r="F258" s="1"/>
      <c r="G258" s="1"/>
      <c r="H258" s="1"/>
      <c r="J258" s="1"/>
      <c r="K258" s="1"/>
      <c r="L258" s="1"/>
    </row>
    <row r="259" spans="5:12" x14ac:dyDescent="0.25">
      <c r="E259" s="1"/>
      <c r="F259" s="1"/>
      <c r="G259" s="1"/>
      <c r="H259" s="1"/>
      <c r="J259" s="1"/>
      <c r="K259" s="1"/>
      <c r="L259" s="1"/>
    </row>
    <row r="260" spans="5:12" x14ac:dyDescent="0.25">
      <c r="E260" s="1"/>
      <c r="F260" s="1"/>
      <c r="G260" s="1"/>
      <c r="H260" s="1"/>
      <c r="J260" s="1"/>
      <c r="K260" s="1"/>
      <c r="L260" s="1"/>
    </row>
    <row r="261" spans="5:12" x14ac:dyDescent="0.25">
      <c r="E261" s="1"/>
      <c r="F261" s="1"/>
      <c r="G261" s="1"/>
      <c r="H261" s="1"/>
      <c r="J261" s="1"/>
      <c r="K261" s="1"/>
      <c r="L261" s="1"/>
    </row>
    <row r="262" spans="5:12" x14ac:dyDescent="0.25">
      <c r="E262" s="1"/>
      <c r="F262" s="1"/>
      <c r="G262" s="1"/>
      <c r="H262" s="1"/>
      <c r="J262" s="1"/>
      <c r="K262" s="1"/>
      <c r="L262" s="1"/>
    </row>
    <row r="263" spans="5:12" x14ac:dyDescent="0.25">
      <c r="E263" s="1"/>
      <c r="F263" s="1"/>
      <c r="G263" s="1"/>
      <c r="H263" s="1"/>
      <c r="J263" s="1"/>
      <c r="K263" s="1"/>
      <c r="L263" s="1"/>
    </row>
    <row r="264" spans="5:12" x14ac:dyDescent="0.25">
      <c r="E264" s="1"/>
      <c r="F264" s="1"/>
      <c r="G264" s="1"/>
      <c r="H264" s="1"/>
      <c r="J264" s="1"/>
      <c r="K264" s="1"/>
      <c r="L264" s="1"/>
    </row>
    <row r="265" spans="5:12" x14ac:dyDescent="0.25">
      <c r="E265" s="1"/>
      <c r="F265" s="1"/>
      <c r="G265" s="1"/>
      <c r="H265" s="1"/>
      <c r="J265" s="1"/>
      <c r="K265" s="1"/>
      <c r="L265" s="1"/>
    </row>
    <row r="266" spans="5:12" x14ac:dyDescent="0.25">
      <c r="E266" s="1"/>
      <c r="F266" s="1"/>
      <c r="G266" s="1"/>
      <c r="H266" s="1"/>
      <c r="J266" s="1"/>
      <c r="K266" s="1"/>
      <c r="L266" s="1"/>
    </row>
    <row r="267" spans="5:12" x14ac:dyDescent="0.25">
      <c r="E267" s="1"/>
      <c r="F267" s="1"/>
      <c r="G267" s="1"/>
      <c r="H267" s="1"/>
      <c r="J267" s="1"/>
      <c r="K267" s="1"/>
      <c r="L267" s="1"/>
    </row>
    <row r="268" spans="5:12" x14ac:dyDescent="0.25">
      <c r="E268" s="1"/>
      <c r="F268" s="1"/>
      <c r="G268" s="1"/>
      <c r="H268" s="1"/>
      <c r="J268" s="1"/>
      <c r="K268" s="1"/>
      <c r="L268" s="1"/>
    </row>
    <row r="269" spans="5:12" x14ac:dyDescent="0.25">
      <c r="E269" s="1"/>
      <c r="F269" s="1"/>
      <c r="G269" s="1"/>
      <c r="H269" s="1"/>
      <c r="J269" s="1"/>
      <c r="K269" s="1"/>
      <c r="L269" s="1"/>
    </row>
    <row r="270" spans="5:12" x14ac:dyDescent="0.25">
      <c r="E270" s="1"/>
      <c r="F270" s="1"/>
      <c r="G270" s="1"/>
      <c r="H270" s="1"/>
      <c r="J270" s="1"/>
      <c r="K270" s="1"/>
      <c r="L270" s="1"/>
    </row>
    <row r="271" spans="5:12" x14ac:dyDescent="0.25">
      <c r="E271" s="1"/>
      <c r="F271" s="1"/>
      <c r="G271" s="1"/>
      <c r="H271" s="1"/>
      <c r="J271" s="1"/>
      <c r="K271" s="1"/>
      <c r="L271" s="1"/>
    </row>
    <row r="272" spans="5:12" x14ac:dyDescent="0.25">
      <c r="E272" s="1"/>
      <c r="F272" s="1"/>
      <c r="G272" s="1"/>
      <c r="H272" s="1"/>
      <c r="J272" s="1"/>
      <c r="K272" s="1"/>
      <c r="L272" s="1"/>
    </row>
    <row r="273" spans="5:12" x14ac:dyDescent="0.25">
      <c r="E273" s="1"/>
      <c r="F273" s="1"/>
      <c r="G273" s="1"/>
      <c r="H273" s="1"/>
      <c r="J273" s="1"/>
      <c r="K273" s="1"/>
      <c r="L273" s="1"/>
    </row>
    <row r="274" spans="5:12" x14ac:dyDescent="0.25">
      <c r="E274" s="1"/>
      <c r="F274" s="1"/>
      <c r="G274" s="1"/>
      <c r="H274" s="1"/>
      <c r="J274" s="1"/>
      <c r="K274" s="1"/>
      <c r="L274" s="1"/>
    </row>
    <row r="275" spans="5:12" x14ac:dyDescent="0.25">
      <c r="E275" s="1"/>
      <c r="F275" s="1"/>
      <c r="G275" s="1"/>
      <c r="H275" s="1"/>
      <c r="J275" s="1"/>
      <c r="K275" s="1"/>
      <c r="L275" s="1"/>
    </row>
    <row r="276" spans="5:12" x14ac:dyDescent="0.25">
      <c r="E276" s="1"/>
      <c r="F276" s="1"/>
      <c r="G276" s="1"/>
      <c r="H276" s="1"/>
      <c r="J276" s="1"/>
      <c r="K276" s="1"/>
      <c r="L276" s="1"/>
    </row>
    <row r="277" spans="5:12" x14ac:dyDescent="0.25">
      <c r="E277" s="1"/>
      <c r="F277" s="1"/>
      <c r="G277" s="1"/>
      <c r="H277" s="1"/>
      <c r="J277" s="1"/>
      <c r="K277" s="1"/>
      <c r="L277" s="1"/>
    </row>
    <row r="278" spans="5:12" x14ac:dyDescent="0.25">
      <c r="E278" s="1"/>
      <c r="F278" s="1"/>
      <c r="G278" s="1"/>
      <c r="H278" s="1"/>
      <c r="J278" s="1"/>
      <c r="K278" s="1"/>
      <c r="L278" s="1"/>
    </row>
    <row r="279" spans="5:12" x14ac:dyDescent="0.25">
      <c r="E279" s="1"/>
      <c r="F279" s="1"/>
      <c r="G279" s="1"/>
      <c r="H279" s="1"/>
      <c r="J279" s="1"/>
      <c r="K279" s="1"/>
      <c r="L279" s="1"/>
    </row>
    <row r="280" spans="5:12" x14ac:dyDescent="0.25">
      <c r="E280" s="1"/>
      <c r="F280" s="1"/>
      <c r="G280" s="1"/>
      <c r="H280" s="1"/>
      <c r="J280" s="1"/>
      <c r="K280" s="1"/>
      <c r="L280" s="1"/>
    </row>
    <row r="281" spans="5:12" x14ac:dyDescent="0.25">
      <c r="E281" s="1"/>
      <c r="F281" s="1"/>
      <c r="G281" s="1"/>
      <c r="H281" s="1"/>
      <c r="J281" s="1"/>
      <c r="K281" s="1"/>
      <c r="L281" s="1"/>
    </row>
    <row r="282" spans="5:12" x14ac:dyDescent="0.25">
      <c r="E282" s="1"/>
      <c r="F282" s="1"/>
      <c r="G282" s="1"/>
      <c r="H282" s="1"/>
      <c r="J282" s="1"/>
      <c r="K282" s="1"/>
      <c r="L282" s="1"/>
    </row>
    <row r="283" spans="5:12" x14ac:dyDescent="0.25">
      <c r="E283" s="1"/>
      <c r="F283" s="1"/>
      <c r="G283" s="1"/>
      <c r="H283" s="1"/>
      <c r="J283" s="1"/>
      <c r="K283" s="1"/>
      <c r="L283" s="1"/>
    </row>
    <row r="284" spans="5:12" x14ac:dyDescent="0.25">
      <c r="E284" s="1"/>
      <c r="F284" s="1"/>
      <c r="G284" s="1"/>
      <c r="H284" s="1"/>
      <c r="J284" s="1"/>
      <c r="K284" s="1"/>
      <c r="L284" s="1"/>
    </row>
    <row r="285" spans="5:12" x14ac:dyDescent="0.25">
      <c r="E285" s="1"/>
      <c r="F285" s="1"/>
      <c r="G285" s="1"/>
      <c r="H285" s="1"/>
      <c r="J285" s="1"/>
      <c r="K285" s="1"/>
      <c r="L285" s="1"/>
    </row>
    <row r="286" spans="5:12" x14ac:dyDescent="0.25">
      <c r="E286" s="1"/>
      <c r="F286" s="1"/>
      <c r="G286" s="1"/>
      <c r="H286" s="1"/>
      <c r="J286" s="1"/>
      <c r="K286" s="1"/>
      <c r="L286" s="1"/>
    </row>
    <row r="287" spans="5:12" x14ac:dyDescent="0.25">
      <c r="E287" s="1"/>
      <c r="F287" s="1"/>
      <c r="G287" s="1"/>
      <c r="H287" s="1"/>
      <c r="J287" s="1"/>
      <c r="K287" s="1"/>
      <c r="L287" s="1"/>
    </row>
    <row r="288" spans="5:12" x14ac:dyDescent="0.25">
      <c r="E288" s="1"/>
      <c r="F288" s="1"/>
      <c r="G288" s="1"/>
      <c r="H288" s="1"/>
      <c r="J288" s="1"/>
      <c r="K288" s="1"/>
      <c r="L288" s="1"/>
    </row>
    <row r="289" spans="5:12" x14ac:dyDescent="0.25">
      <c r="E289" s="1"/>
      <c r="F289" s="1"/>
      <c r="G289" s="1"/>
      <c r="H289" s="1"/>
      <c r="J289" s="1"/>
      <c r="K289" s="1"/>
      <c r="L289" s="1"/>
    </row>
    <row r="290" spans="5:12" x14ac:dyDescent="0.25">
      <c r="E290" s="1"/>
      <c r="F290" s="1"/>
      <c r="G290" s="1"/>
      <c r="H290" s="1"/>
      <c r="J290" s="1"/>
      <c r="K290" s="1"/>
      <c r="L290" s="1"/>
    </row>
    <row r="291" spans="5:12" x14ac:dyDescent="0.25">
      <c r="E291" s="1"/>
      <c r="F291" s="1"/>
      <c r="G291" s="1"/>
      <c r="H291" s="1"/>
      <c r="J291" s="1"/>
      <c r="K291" s="1"/>
      <c r="L291" s="1"/>
    </row>
    <row r="292" spans="5:12" x14ac:dyDescent="0.25">
      <c r="E292" s="1"/>
      <c r="F292" s="1"/>
      <c r="G292" s="1"/>
      <c r="H292" s="1"/>
      <c r="J292" s="1"/>
      <c r="K292" s="1"/>
      <c r="L292" s="1"/>
    </row>
    <row r="293" spans="5:12" x14ac:dyDescent="0.25">
      <c r="E293" s="1"/>
      <c r="F293" s="1"/>
      <c r="G293" s="1"/>
      <c r="H293" s="1"/>
      <c r="J293" s="1"/>
      <c r="K293" s="1"/>
      <c r="L293" s="1"/>
    </row>
    <row r="294" spans="5:12" x14ac:dyDescent="0.25">
      <c r="E294" s="1"/>
      <c r="F294" s="1"/>
      <c r="G294" s="1"/>
      <c r="H294" s="1"/>
      <c r="J294" s="1"/>
      <c r="K294" s="1"/>
      <c r="L294" s="1"/>
    </row>
    <row r="295" spans="5:12" x14ac:dyDescent="0.25">
      <c r="E295" s="1"/>
      <c r="F295" s="1"/>
      <c r="G295" s="1"/>
      <c r="H295" s="1"/>
      <c r="J295" s="1"/>
      <c r="K295" s="1"/>
      <c r="L295" s="1"/>
    </row>
    <row r="296" spans="5:12" x14ac:dyDescent="0.25">
      <c r="E296" s="1"/>
      <c r="F296" s="1"/>
      <c r="G296" s="1"/>
      <c r="H296" s="1"/>
      <c r="J296" s="1"/>
      <c r="K296" s="1"/>
      <c r="L296" s="1"/>
    </row>
    <row r="297" spans="5:12" x14ac:dyDescent="0.25">
      <c r="E297" s="1"/>
      <c r="F297" s="1"/>
      <c r="G297" s="1"/>
      <c r="H297" s="1"/>
      <c r="J297" s="1"/>
      <c r="K297" s="1"/>
      <c r="L297" s="1"/>
    </row>
    <row r="298" spans="5:12" x14ac:dyDescent="0.25">
      <c r="E298" s="1"/>
      <c r="F298" s="1"/>
      <c r="G298" s="1"/>
      <c r="H298" s="1"/>
      <c r="J298" s="1"/>
      <c r="K298" s="1"/>
      <c r="L298" s="1"/>
    </row>
    <row r="299" spans="5:12" x14ac:dyDescent="0.25">
      <c r="E299" s="1"/>
      <c r="F299" s="1"/>
      <c r="G299" s="1"/>
      <c r="H299" s="1"/>
      <c r="J299" s="1"/>
      <c r="K299" s="1"/>
      <c r="L299" s="1"/>
    </row>
    <row r="300" spans="5:12" x14ac:dyDescent="0.25">
      <c r="E300" s="1"/>
      <c r="F300" s="1"/>
      <c r="G300" s="1"/>
      <c r="H300" s="1"/>
      <c r="J300" s="1"/>
      <c r="K300" s="1"/>
      <c r="L300" s="1"/>
    </row>
    <row r="301" spans="5:12" x14ac:dyDescent="0.25">
      <c r="E301" s="1"/>
      <c r="F301" s="1"/>
      <c r="G301" s="1"/>
      <c r="H301" s="1"/>
      <c r="J301" s="1"/>
      <c r="K301" s="1"/>
      <c r="L301" s="1"/>
    </row>
    <row r="302" spans="5:12" x14ac:dyDescent="0.25">
      <c r="E302" s="1"/>
      <c r="F302" s="1"/>
      <c r="G302" s="1"/>
      <c r="H302" s="1"/>
      <c r="J302" s="1"/>
      <c r="K302" s="1"/>
      <c r="L302" s="1"/>
    </row>
    <row r="303" spans="5:12" x14ac:dyDescent="0.25">
      <c r="E303" s="1"/>
      <c r="F303" s="1"/>
      <c r="G303" s="1"/>
      <c r="H303" s="1"/>
      <c r="J303" s="1"/>
      <c r="K303" s="1"/>
      <c r="L303" s="1"/>
    </row>
    <row r="304" spans="5:12" x14ac:dyDescent="0.25">
      <c r="E304" s="1"/>
      <c r="F304" s="1"/>
      <c r="G304" s="1"/>
      <c r="H304" s="1"/>
      <c r="J304" s="1"/>
      <c r="K304" s="1"/>
      <c r="L304" s="1"/>
    </row>
    <row r="305" spans="5:12" x14ac:dyDescent="0.25">
      <c r="E305" s="1"/>
      <c r="F305" s="1"/>
      <c r="G305" s="1"/>
      <c r="H305" s="1"/>
      <c r="J305" s="1"/>
      <c r="K305" s="1"/>
      <c r="L305" s="1"/>
    </row>
    <row r="306" spans="5:12" x14ac:dyDescent="0.25">
      <c r="E306" s="1"/>
      <c r="F306" s="1"/>
      <c r="G306" s="1"/>
      <c r="H306" s="1"/>
      <c r="J306" s="1"/>
      <c r="K306" s="1"/>
      <c r="L306" s="1"/>
    </row>
    <row r="307" spans="5:12" x14ac:dyDescent="0.25">
      <c r="E307" s="1"/>
      <c r="F307" s="1"/>
      <c r="G307" s="1"/>
      <c r="H307" s="1"/>
      <c r="J307" s="1"/>
      <c r="K307" s="1"/>
      <c r="L307" s="1"/>
    </row>
    <row r="308" spans="5:12" x14ac:dyDescent="0.25">
      <c r="E308" s="1"/>
      <c r="F308" s="1"/>
      <c r="G308" s="1"/>
      <c r="H308" s="1"/>
      <c r="J308" s="1"/>
      <c r="K308" s="1"/>
      <c r="L308" s="1"/>
    </row>
    <row r="309" spans="5:12" x14ac:dyDescent="0.25">
      <c r="E309" s="1"/>
      <c r="F309" s="1"/>
      <c r="G309" s="1"/>
      <c r="H309" s="1"/>
      <c r="J309" s="1"/>
      <c r="K309" s="1"/>
      <c r="L309" s="1"/>
    </row>
    <row r="310" spans="5:12" x14ac:dyDescent="0.25">
      <c r="E310" s="1"/>
      <c r="F310" s="1"/>
      <c r="G310" s="1"/>
      <c r="H310" s="1"/>
      <c r="J310" s="1"/>
      <c r="K310" s="1"/>
      <c r="L310" s="1"/>
    </row>
    <row r="311" spans="5:12" x14ac:dyDescent="0.25">
      <c r="E311" s="1"/>
      <c r="F311" s="1"/>
      <c r="G311" s="1"/>
      <c r="H311" s="1"/>
      <c r="J311" s="1"/>
      <c r="K311" s="1"/>
      <c r="L311" s="1"/>
    </row>
    <row r="312" spans="5:12" x14ac:dyDescent="0.25">
      <c r="E312" s="1"/>
      <c r="F312" s="1"/>
      <c r="G312" s="1"/>
      <c r="H312" s="1"/>
      <c r="J312" s="1"/>
      <c r="K312" s="1"/>
      <c r="L312" s="1"/>
    </row>
    <row r="313" spans="5:12" x14ac:dyDescent="0.25">
      <c r="E313" s="1"/>
      <c r="F313" s="1"/>
      <c r="G313" s="1"/>
      <c r="H313" s="1"/>
      <c r="J313" s="1"/>
      <c r="K313" s="1"/>
      <c r="L313" s="1"/>
    </row>
    <row r="314" spans="5:12" x14ac:dyDescent="0.25">
      <c r="E314" s="1"/>
      <c r="F314" s="1"/>
      <c r="G314" s="1"/>
      <c r="H314" s="1"/>
      <c r="J314" s="1"/>
      <c r="K314" s="1"/>
      <c r="L314" s="1"/>
    </row>
    <row r="315" spans="5:12" x14ac:dyDescent="0.25">
      <c r="E315" s="1"/>
      <c r="F315" s="1"/>
      <c r="G315" s="1"/>
      <c r="H315" s="1"/>
      <c r="J315" s="1"/>
      <c r="K315" s="1"/>
      <c r="L315" s="1"/>
    </row>
    <row r="316" spans="5:12" x14ac:dyDescent="0.25">
      <c r="E316" s="1"/>
      <c r="F316" s="1"/>
      <c r="G316" s="1"/>
      <c r="H316" s="1"/>
      <c r="J316" s="1"/>
      <c r="K316" s="1"/>
      <c r="L316" s="1"/>
    </row>
    <row r="317" spans="5:12" x14ac:dyDescent="0.25">
      <c r="E317" s="1"/>
      <c r="F317" s="1"/>
      <c r="G317" s="1"/>
      <c r="H317" s="1"/>
      <c r="J317" s="1"/>
      <c r="K317" s="1"/>
      <c r="L317" s="1"/>
    </row>
    <row r="318" spans="5:12" x14ac:dyDescent="0.25">
      <c r="E318" s="1"/>
      <c r="F318" s="1"/>
      <c r="G318" s="1"/>
      <c r="H318" s="1"/>
      <c r="J318" s="1"/>
      <c r="K318" s="1"/>
      <c r="L318" s="1"/>
    </row>
    <row r="319" spans="5:12" x14ac:dyDescent="0.25">
      <c r="E319" s="1"/>
      <c r="F319" s="1"/>
      <c r="G319" s="1"/>
      <c r="H319" s="1"/>
      <c r="J319" s="1"/>
      <c r="K319" s="1"/>
      <c r="L319" s="1"/>
    </row>
    <row r="320" spans="5:12" x14ac:dyDescent="0.25">
      <c r="E320" s="1"/>
      <c r="F320" s="1"/>
      <c r="G320" s="1"/>
      <c r="H320" s="1"/>
      <c r="J320" s="1"/>
      <c r="K320" s="1"/>
      <c r="L320" s="1"/>
    </row>
    <row r="321" spans="5:12" x14ac:dyDescent="0.25">
      <c r="E321" s="1"/>
      <c r="F321" s="1"/>
      <c r="G321" s="1"/>
      <c r="H321" s="1"/>
      <c r="J321" s="1"/>
      <c r="K321" s="1"/>
      <c r="L321" s="1"/>
    </row>
    <row r="322" spans="5:12" x14ac:dyDescent="0.25">
      <c r="E322" s="1"/>
      <c r="F322" s="1"/>
      <c r="G322" s="1"/>
      <c r="H322" s="1"/>
      <c r="J322" s="1"/>
      <c r="K322" s="1"/>
      <c r="L322" s="1"/>
    </row>
    <row r="323" spans="5:12" x14ac:dyDescent="0.25">
      <c r="E323" s="1"/>
      <c r="F323" s="1"/>
      <c r="G323" s="1"/>
      <c r="H323" s="1"/>
      <c r="J323" s="1"/>
      <c r="K323" s="1"/>
      <c r="L323" s="1"/>
    </row>
    <row r="324" spans="5:12" x14ac:dyDescent="0.25">
      <c r="E324" s="1"/>
      <c r="F324" s="1"/>
      <c r="G324" s="1"/>
      <c r="H324" s="1"/>
      <c r="J324" s="1"/>
      <c r="K324" s="1"/>
      <c r="L324" s="1"/>
    </row>
    <row r="325" spans="5:12" x14ac:dyDescent="0.25">
      <c r="E325" s="1"/>
      <c r="F325" s="1"/>
      <c r="G325" s="1"/>
      <c r="H325" s="1"/>
      <c r="J325" s="1"/>
      <c r="K325" s="1"/>
      <c r="L325" s="1"/>
    </row>
    <row r="326" spans="5:12" x14ac:dyDescent="0.25">
      <c r="E326" s="1"/>
      <c r="F326" s="1"/>
      <c r="G326" s="1"/>
      <c r="H326" s="1"/>
      <c r="J326" s="1"/>
      <c r="K326" s="1"/>
      <c r="L326" s="1"/>
    </row>
    <row r="327" spans="5:12" x14ac:dyDescent="0.25">
      <c r="E327" s="1"/>
      <c r="F327" s="1"/>
      <c r="G327" s="1"/>
      <c r="H327" s="1"/>
      <c r="J327" s="1"/>
      <c r="K327" s="1"/>
      <c r="L327" s="1"/>
    </row>
    <row r="328" spans="5:12" x14ac:dyDescent="0.25">
      <c r="E328" s="1"/>
      <c r="F328" s="1"/>
      <c r="G328" s="1"/>
      <c r="H328" s="1"/>
      <c r="J328" s="1"/>
      <c r="K328" s="1"/>
      <c r="L328" s="1"/>
    </row>
    <row r="329" spans="5:12" x14ac:dyDescent="0.25">
      <c r="E329" s="1"/>
      <c r="F329" s="1"/>
      <c r="G329" s="1"/>
      <c r="H329" s="1"/>
      <c r="J329" s="1"/>
      <c r="K329" s="1"/>
      <c r="L329" s="1"/>
    </row>
    <row r="330" spans="5:12" x14ac:dyDescent="0.25">
      <c r="E330" s="1"/>
      <c r="F330" s="1"/>
      <c r="G330" s="1"/>
      <c r="H330" s="1"/>
      <c r="J330" s="1"/>
      <c r="K330" s="1"/>
      <c r="L330" s="1"/>
    </row>
    <row r="331" spans="5:12" x14ac:dyDescent="0.25">
      <c r="E331" s="1"/>
      <c r="F331" s="1"/>
      <c r="G331" s="1"/>
      <c r="H331" s="1"/>
      <c r="J331" s="1"/>
      <c r="K331" s="1"/>
      <c r="L331" s="1"/>
    </row>
    <row r="332" spans="5:12" x14ac:dyDescent="0.25">
      <c r="E332" s="1"/>
      <c r="F332" s="1"/>
      <c r="G332" s="1"/>
      <c r="H332" s="1"/>
      <c r="J332" s="1"/>
      <c r="K332" s="1"/>
      <c r="L332" s="1"/>
    </row>
    <row r="333" spans="5:12" x14ac:dyDescent="0.25">
      <c r="E333" s="1"/>
      <c r="F333" s="1"/>
      <c r="G333" s="1"/>
      <c r="H333" s="1"/>
      <c r="J333" s="1"/>
      <c r="K333" s="1"/>
      <c r="L333" s="1"/>
    </row>
    <row r="334" spans="5:12" x14ac:dyDescent="0.25">
      <c r="E334" s="1"/>
      <c r="F334" s="1"/>
      <c r="G334" s="1"/>
      <c r="H334" s="1"/>
      <c r="J334" s="1"/>
      <c r="K334" s="1"/>
      <c r="L334" s="1"/>
    </row>
    <row r="335" spans="5:12" x14ac:dyDescent="0.25">
      <c r="E335" s="1"/>
      <c r="F335" s="1"/>
      <c r="G335" s="1"/>
      <c r="H335" s="1"/>
      <c r="J335" s="1"/>
      <c r="K335" s="1"/>
      <c r="L335" s="1"/>
    </row>
    <row r="336" spans="5:12" x14ac:dyDescent="0.25">
      <c r="E336" s="1"/>
      <c r="F336" s="1"/>
      <c r="G336" s="1"/>
      <c r="H336" s="1"/>
      <c r="J336" s="1"/>
      <c r="K336" s="1"/>
      <c r="L336" s="1"/>
    </row>
    <row r="337" spans="5:12" x14ac:dyDescent="0.25">
      <c r="E337" s="1"/>
      <c r="F337" s="1"/>
      <c r="G337" s="1"/>
      <c r="H337" s="1"/>
      <c r="J337" s="1"/>
      <c r="K337" s="1"/>
      <c r="L337" s="1"/>
    </row>
    <row r="338" spans="5:12" x14ac:dyDescent="0.25">
      <c r="E338" s="1"/>
      <c r="F338" s="1"/>
      <c r="G338" s="1"/>
      <c r="H338" s="1"/>
      <c r="J338" s="1"/>
      <c r="K338" s="1"/>
      <c r="L338" s="1"/>
    </row>
    <row r="339" spans="5:12" x14ac:dyDescent="0.25">
      <c r="E339" s="1"/>
      <c r="F339" s="1"/>
      <c r="G339" s="1"/>
      <c r="H339" s="1"/>
      <c r="J339" s="1"/>
      <c r="K339" s="1"/>
      <c r="L339" s="1"/>
    </row>
    <row r="340" spans="5:12" x14ac:dyDescent="0.25">
      <c r="E340" s="1"/>
      <c r="F340" s="1"/>
      <c r="G340" s="1"/>
      <c r="H340" s="1"/>
      <c r="J340" s="1"/>
      <c r="K340" s="1"/>
      <c r="L340" s="1"/>
    </row>
    <row r="341" spans="5:12" x14ac:dyDescent="0.25">
      <c r="E341" s="1"/>
      <c r="F341" s="1"/>
      <c r="G341" s="1"/>
      <c r="H341" s="1"/>
      <c r="J341" s="1"/>
      <c r="K341" s="1"/>
      <c r="L341" s="1"/>
    </row>
    <row r="342" spans="5:12" x14ac:dyDescent="0.25">
      <c r="E342" s="1"/>
      <c r="F342" s="1"/>
      <c r="G342" s="1"/>
      <c r="H342" s="1"/>
      <c r="J342" s="1"/>
      <c r="K342" s="1"/>
      <c r="L342" s="1"/>
    </row>
    <row r="343" spans="5:12" x14ac:dyDescent="0.25">
      <c r="E343" s="1"/>
      <c r="F343" s="1"/>
      <c r="G343" s="1"/>
      <c r="H343" s="1"/>
      <c r="J343" s="1"/>
      <c r="K343" s="1"/>
      <c r="L343" s="1"/>
    </row>
    <row r="344" spans="5:12" x14ac:dyDescent="0.25">
      <c r="E344" s="1"/>
      <c r="F344" s="1"/>
      <c r="G344" s="1"/>
      <c r="H344" s="1"/>
      <c r="J344" s="1"/>
      <c r="K344" s="1"/>
      <c r="L344" s="1"/>
    </row>
    <row r="345" spans="5:12" x14ac:dyDescent="0.25">
      <c r="E345" s="1"/>
      <c r="F345" s="1"/>
      <c r="G345" s="1"/>
      <c r="H345" s="1"/>
      <c r="J345" s="1"/>
      <c r="K345" s="1"/>
      <c r="L345" s="1"/>
    </row>
    <row r="346" spans="5:12" x14ac:dyDescent="0.25">
      <c r="E346" s="1"/>
      <c r="F346" s="1"/>
      <c r="G346" s="1"/>
      <c r="H346" s="1"/>
      <c r="J346" s="1"/>
      <c r="K346" s="1"/>
      <c r="L346" s="1"/>
    </row>
    <row r="347" spans="5:12" x14ac:dyDescent="0.25">
      <c r="E347" s="1"/>
      <c r="F347" s="1"/>
      <c r="G347" s="1"/>
      <c r="H347" s="1"/>
      <c r="J347" s="1"/>
      <c r="K347" s="1"/>
      <c r="L347" s="1"/>
    </row>
    <row r="348" spans="5:12" x14ac:dyDescent="0.25">
      <c r="E348" s="1"/>
      <c r="F348" s="1"/>
      <c r="G348" s="1"/>
      <c r="H348" s="1"/>
      <c r="J348" s="1"/>
      <c r="K348" s="1"/>
      <c r="L348" s="1"/>
    </row>
    <row r="349" spans="5:12" x14ac:dyDescent="0.25">
      <c r="E349" s="1"/>
      <c r="F349" s="1"/>
      <c r="G349" s="1"/>
      <c r="H349" s="1"/>
      <c r="J349" s="1"/>
      <c r="K349" s="1"/>
      <c r="L349" s="1"/>
    </row>
    <row r="350" spans="5:12" x14ac:dyDescent="0.25">
      <c r="E350" s="1"/>
      <c r="F350" s="1"/>
      <c r="G350" s="1"/>
      <c r="H350" s="1"/>
      <c r="J350" s="1"/>
      <c r="K350" s="1"/>
      <c r="L350" s="1"/>
    </row>
    <row r="351" spans="5:12" x14ac:dyDescent="0.25">
      <c r="E351" s="1"/>
      <c r="F351" s="1"/>
      <c r="G351" s="1"/>
      <c r="H351" s="1"/>
      <c r="J351" s="1"/>
      <c r="K351" s="1"/>
      <c r="L351" s="1"/>
    </row>
    <row r="352" spans="5:12" x14ac:dyDescent="0.25">
      <c r="E352" s="1"/>
      <c r="F352" s="1"/>
      <c r="G352" s="1"/>
      <c r="H352" s="1"/>
      <c r="J352" s="1"/>
      <c r="K352" s="1"/>
      <c r="L352" s="1"/>
    </row>
    <row r="353" spans="5:12" x14ac:dyDescent="0.25">
      <c r="E353" s="1"/>
      <c r="F353" s="1"/>
      <c r="G353" s="1"/>
      <c r="H353" s="1"/>
      <c r="J353" s="1"/>
      <c r="K353" s="1"/>
      <c r="L353" s="1"/>
    </row>
    <row r="354" spans="5:12" x14ac:dyDescent="0.25">
      <c r="E354" s="1"/>
      <c r="F354" s="1"/>
      <c r="G354" s="1"/>
      <c r="H354" s="1"/>
      <c r="J354" s="1"/>
      <c r="K354" s="1"/>
      <c r="L354" s="1"/>
    </row>
    <row r="355" spans="5:12" x14ac:dyDescent="0.25">
      <c r="E355" s="1"/>
      <c r="F355" s="1"/>
      <c r="G355" s="1"/>
      <c r="H355" s="1"/>
      <c r="J355" s="1"/>
      <c r="K355" s="1"/>
      <c r="L355" s="1"/>
    </row>
    <row r="356" spans="5:12" x14ac:dyDescent="0.25">
      <c r="E356" s="1"/>
      <c r="F356" s="1"/>
      <c r="G356" s="1"/>
      <c r="H356" s="1"/>
      <c r="J356" s="1"/>
      <c r="K356" s="1"/>
      <c r="L356" s="1"/>
    </row>
    <row r="357" spans="5:12" x14ac:dyDescent="0.25">
      <c r="E357" s="1"/>
      <c r="F357" s="1"/>
      <c r="G357" s="1"/>
      <c r="H357" s="1"/>
      <c r="J357" s="1"/>
      <c r="K357" s="1"/>
      <c r="L357" s="1"/>
    </row>
    <row r="358" spans="5:12" x14ac:dyDescent="0.25">
      <c r="E358" s="1"/>
      <c r="F358" s="1"/>
      <c r="G358" s="1"/>
      <c r="H358" s="1"/>
      <c r="J358" s="1"/>
      <c r="K358" s="1"/>
      <c r="L358" s="1"/>
    </row>
    <row r="359" spans="5:12" x14ac:dyDescent="0.25">
      <c r="E359" s="1"/>
      <c r="F359" s="1"/>
      <c r="G359" s="1"/>
      <c r="H359" s="1"/>
      <c r="J359" s="1"/>
      <c r="K359" s="1"/>
      <c r="L359" s="1"/>
    </row>
    <row r="360" spans="5:12" x14ac:dyDescent="0.25">
      <c r="E360" s="1"/>
      <c r="F360" s="1"/>
      <c r="G360" s="1"/>
      <c r="H360" s="1"/>
      <c r="J360" s="1"/>
      <c r="K360" s="1"/>
      <c r="L360" s="1"/>
    </row>
    <row r="361" spans="5:12" x14ac:dyDescent="0.25">
      <c r="E361" s="1"/>
      <c r="F361" s="1"/>
      <c r="G361" s="1"/>
      <c r="H361" s="1"/>
      <c r="J361" s="1"/>
      <c r="K361" s="1"/>
      <c r="L361" s="1"/>
    </row>
    <row r="362" spans="5:12" x14ac:dyDescent="0.25">
      <c r="E362" s="1"/>
      <c r="F362" s="1"/>
      <c r="G362" s="1"/>
      <c r="H362" s="1"/>
      <c r="J362" s="1"/>
      <c r="K362" s="1"/>
      <c r="L362" s="1"/>
    </row>
    <row r="363" spans="5:12" x14ac:dyDescent="0.25">
      <c r="E363" s="1"/>
      <c r="F363" s="1"/>
      <c r="G363" s="1"/>
      <c r="H363" s="1"/>
      <c r="J363" s="1"/>
      <c r="K363" s="1"/>
      <c r="L363" s="1"/>
    </row>
    <row r="364" spans="5:12" x14ac:dyDescent="0.25">
      <c r="E364" s="1"/>
      <c r="F364" s="1"/>
      <c r="G364" s="1"/>
      <c r="H364" s="1"/>
      <c r="J364" s="1"/>
      <c r="K364" s="1"/>
      <c r="L364" s="1"/>
    </row>
    <row r="365" spans="5:12" x14ac:dyDescent="0.25">
      <c r="E365" s="1"/>
      <c r="F365" s="1"/>
      <c r="G365" s="1"/>
      <c r="H365" s="1"/>
      <c r="J365" s="1"/>
      <c r="K365" s="1"/>
      <c r="L365" s="1"/>
    </row>
    <row r="366" spans="5:12" x14ac:dyDescent="0.25">
      <c r="E366" s="1"/>
      <c r="F366" s="1"/>
      <c r="G366" s="1"/>
      <c r="H366" s="1"/>
      <c r="J366" s="1"/>
      <c r="K366" s="1"/>
      <c r="L366" s="1"/>
    </row>
    <row r="367" spans="5:12" x14ac:dyDescent="0.25">
      <c r="E367" s="1"/>
      <c r="F367" s="1"/>
      <c r="G367" s="1"/>
      <c r="H367" s="1"/>
      <c r="J367" s="1"/>
      <c r="K367" s="1"/>
      <c r="L367" s="1"/>
    </row>
    <row r="368" spans="5:12" x14ac:dyDescent="0.25">
      <c r="E368" s="1"/>
      <c r="F368" s="1"/>
      <c r="G368" s="1"/>
      <c r="H368" s="1"/>
      <c r="J368" s="1"/>
      <c r="K368" s="1"/>
      <c r="L368" s="1"/>
    </row>
    <row r="369" spans="5:12" x14ac:dyDescent="0.25">
      <c r="E369" s="1"/>
      <c r="F369" s="1"/>
      <c r="G369" s="1"/>
      <c r="H369" s="1"/>
      <c r="J369" s="1"/>
      <c r="K369" s="1"/>
      <c r="L369" s="1"/>
    </row>
    <row r="370" spans="5:12" x14ac:dyDescent="0.25">
      <c r="E370" s="1"/>
      <c r="F370" s="1"/>
      <c r="G370" s="1"/>
      <c r="H370" s="1"/>
      <c r="J370" s="1"/>
      <c r="K370" s="1"/>
      <c r="L370" s="1"/>
    </row>
    <row r="371" spans="5:12" x14ac:dyDescent="0.25">
      <c r="E371" s="1"/>
      <c r="F371" s="1"/>
      <c r="G371" s="1"/>
      <c r="H371" s="1"/>
      <c r="J371" s="1"/>
      <c r="K371" s="1"/>
      <c r="L371" s="1"/>
    </row>
    <row r="372" spans="5:12" x14ac:dyDescent="0.25">
      <c r="E372" s="1"/>
      <c r="F372" s="1"/>
      <c r="G372" s="1"/>
      <c r="H372" s="1"/>
      <c r="J372" s="1"/>
      <c r="K372" s="1"/>
      <c r="L372" s="1"/>
    </row>
    <row r="373" spans="5:12" x14ac:dyDescent="0.25">
      <c r="E373" s="1"/>
      <c r="F373" s="1"/>
      <c r="G373" s="1"/>
      <c r="H373" s="1"/>
      <c r="J373" s="1"/>
      <c r="K373" s="1"/>
      <c r="L373" s="1"/>
    </row>
    <row r="374" spans="5:12" x14ac:dyDescent="0.25">
      <c r="E374" s="1"/>
      <c r="F374" s="1"/>
      <c r="G374" s="1"/>
      <c r="H374" s="1"/>
      <c r="J374" s="1"/>
      <c r="K374" s="1"/>
      <c r="L374" s="1"/>
    </row>
    <row r="375" spans="5:12" x14ac:dyDescent="0.25">
      <c r="E375" s="1"/>
      <c r="F375" s="1"/>
      <c r="G375" s="1"/>
      <c r="H375" s="1"/>
      <c r="J375" s="1"/>
      <c r="K375" s="1"/>
      <c r="L375" s="1"/>
    </row>
    <row r="376" spans="5:12" x14ac:dyDescent="0.25">
      <c r="E376" s="1"/>
      <c r="F376" s="1"/>
      <c r="G376" s="1"/>
      <c r="H376" s="1"/>
      <c r="J376" s="1"/>
      <c r="K376" s="1"/>
      <c r="L376" s="1"/>
    </row>
    <row r="377" spans="5:12" x14ac:dyDescent="0.25">
      <c r="E377" s="1"/>
      <c r="F377" s="1"/>
      <c r="G377" s="1"/>
      <c r="H377" s="1"/>
      <c r="J377" s="1"/>
      <c r="K377" s="1"/>
      <c r="L377" s="1"/>
    </row>
    <row r="378" spans="5:12" x14ac:dyDescent="0.25">
      <c r="E378" s="1"/>
      <c r="F378" s="1"/>
      <c r="G378" s="1"/>
      <c r="H378" s="1"/>
      <c r="J378" s="1"/>
      <c r="K378" s="1"/>
      <c r="L378" s="1"/>
    </row>
    <row r="379" spans="5:12" x14ac:dyDescent="0.25">
      <c r="E379" s="1"/>
      <c r="F379" s="1"/>
      <c r="G379" s="1"/>
      <c r="H379" s="1"/>
      <c r="J379" s="1"/>
      <c r="K379" s="1"/>
      <c r="L379" s="1"/>
    </row>
    <row r="380" spans="5:12" x14ac:dyDescent="0.25">
      <c r="E380" s="1"/>
      <c r="F380" s="1"/>
      <c r="G380" s="1"/>
      <c r="H380" s="1"/>
      <c r="J380" s="1"/>
      <c r="K380" s="1"/>
      <c r="L380" s="1"/>
    </row>
    <row r="381" spans="5:12" x14ac:dyDescent="0.25">
      <c r="E381" s="1"/>
      <c r="F381" s="1"/>
      <c r="G381" s="1"/>
      <c r="H381" s="1"/>
      <c r="J381" s="1"/>
      <c r="K381" s="1"/>
      <c r="L381" s="1"/>
    </row>
    <row r="382" spans="5:12" x14ac:dyDescent="0.25">
      <c r="E382" s="1"/>
      <c r="F382" s="1"/>
      <c r="G382" s="1"/>
      <c r="H382" s="1"/>
      <c r="J382" s="1"/>
      <c r="K382" s="1"/>
      <c r="L382" s="1"/>
    </row>
    <row r="383" spans="5:12" x14ac:dyDescent="0.25">
      <c r="E383" s="1"/>
      <c r="F383" s="1"/>
      <c r="G383" s="1"/>
      <c r="H383" s="1"/>
      <c r="J383" s="1"/>
      <c r="K383" s="1"/>
      <c r="L383" s="1"/>
    </row>
    <row r="384" spans="5:12" x14ac:dyDescent="0.25">
      <c r="E384" s="1"/>
      <c r="F384" s="1"/>
      <c r="G384" s="1"/>
      <c r="H384" s="1"/>
      <c r="J384" s="1"/>
      <c r="K384" s="1"/>
      <c r="L384" s="1"/>
    </row>
    <row r="385" spans="5:12" x14ac:dyDescent="0.25">
      <c r="E385" s="1"/>
      <c r="F385" s="1"/>
      <c r="G385" s="1"/>
      <c r="H385" s="1"/>
      <c r="J385" s="1"/>
      <c r="K385" s="1"/>
      <c r="L385" s="1"/>
    </row>
    <row r="386" spans="5:12" x14ac:dyDescent="0.25">
      <c r="E386" s="1"/>
      <c r="F386" s="1"/>
      <c r="G386" s="1"/>
      <c r="H386" s="1"/>
      <c r="J386" s="1"/>
      <c r="K386" s="1"/>
      <c r="L386" s="1"/>
    </row>
    <row r="387" spans="5:12" x14ac:dyDescent="0.25">
      <c r="E387" s="1"/>
      <c r="F387" s="1"/>
      <c r="G387" s="1"/>
      <c r="H387" s="1"/>
      <c r="J387" s="1"/>
      <c r="K387" s="1"/>
      <c r="L387" s="1"/>
    </row>
    <row r="388" spans="5:12" x14ac:dyDescent="0.25">
      <c r="E388" s="1"/>
      <c r="F388" s="1"/>
      <c r="G388" s="1"/>
      <c r="H388" s="1"/>
      <c r="J388" s="1"/>
      <c r="K388" s="1"/>
      <c r="L388" s="1"/>
    </row>
    <row r="389" spans="5:12" x14ac:dyDescent="0.25">
      <c r="E389" s="1"/>
      <c r="F389" s="1"/>
      <c r="G389" s="1"/>
      <c r="H389" s="1"/>
      <c r="J389" s="1"/>
      <c r="K389" s="1"/>
      <c r="L389" s="1"/>
    </row>
    <row r="390" spans="5:12" x14ac:dyDescent="0.25">
      <c r="E390" s="1"/>
      <c r="F390" s="1"/>
      <c r="G390" s="1"/>
      <c r="H390" s="1"/>
      <c r="J390" s="1"/>
      <c r="K390" s="1"/>
      <c r="L390" s="1"/>
    </row>
    <row r="391" spans="5:12" x14ac:dyDescent="0.25">
      <c r="E391" s="1"/>
      <c r="F391" s="1"/>
      <c r="G391" s="1"/>
      <c r="H391" s="1"/>
      <c r="J391" s="1"/>
      <c r="K391" s="1"/>
      <c r="L391" s="1"/>
    </row>
    <row r="392" spans="5:12" x14ac:dyDescent="0.25">
      <c r="E392" s="1"/>
      <c r="F392" s="1"/>
      <c r="G392" s="1"/>
      <c r="H392" s="1"/>
      <c r="J392" s="1"/>
      <c r="K392" s="1"/>
      <c r="L392" s="1"/>
    </row>
    <row r="393" spans="5:12" x14ac:dyDescent="0.25">
      <c r="E393" s="1"/>
      <c r="F393" s="1"/>
      <c r="G393" s="1"/>
      <c r="H393" s="1"/>
      <c r="J393" s="1"/>
      <c r="K393" s="1"/>
      <c r="L393" s="1"/>
    </row>
    <row r="394" spans="5:12" x14ac:dyDescent="0.25">
      <c r="E394" s="1"/>
      <c r="F394" s="1"/>
      <c r="G394" s="1"/>
      <c r="H394" s="1"/>
      <c r="J394" s="1"/>
      <c r="K394" s="1"/>
      <c r="L394" s="1"/>
    </row>
    <row r="395" spans="5:12" x14ac:dyDescent="0.25">
      <c r="E395" s="1"/>
      <c r="F395" s="1"/>
      <c r="G395" s="1"/>
      <c r="H395" s="1"/>
      <c r="J395" s="1"/>
      <c r="K395" s="1"/>
      <c r="L395" s="1"/>
    </row>
    <row r="396" spans="5:12" x14ac:dyDescent="0.25">
      <c r="E396" s="1"/>
      <c r="F396" s="1"/>
      <c r="G396" s="1"/>
      <c r="H396" s="1"/>
      <c r="J396" s="1"/>
      <c r="K396" s="1"/>
      <c r="L396" s="1"/>
    </row>
    <row r="397" spans="5:12" x14ac:dyDescent="0.25">
      <c r="E397" s="1"/>
      <c r="F397" s="1"/>
      <c r="G397" s="1"/>
      <c r="H397" s="1"/>
      <c r="J397" s="1"/>
      <c r="K397" s="1"/>
      <c r="L397" s="1"/>
    </row>
    <row r="398" spans="5:12" x14ac:dyDescent="0.25">
      <c r="E398" s="1"/>
      <c r="F398" s="1"/>
      <c r="G398" s="1"/>
      <c r="H398" s="1"/>
      <c r="J398" s="1"/>
      <c r="K398" s="1"/>
      <c r="L398" s="1"/>
    </row>
    <row r="399" spans="5:12" x14ac:dyDescent="0.25">
      <c r="E399" s="1"/>
      <c r="F399" s="1"/>
      <c r="G399" s="1"/>
      <c r="H399" s="1"/>
      <c r="J399" s="1"/>
      <c r="K399" s="1"/>
      <c r="L399" s="1"/>
    </row>
    <row r="400" spans="5:12" x14ac:dyDescent="0.25">
      <c r="E400" s="1"/>
      <c r="F400" s="1"/>
      <c r="G400" s="1"/>
      <c r="H400" s="1"/>
      <c r="J400" s="1"/>
      <c r="K400" s="1"/>
      <c r="L400" s="1"/>
    </row>
    <row r="401" spans="5:12" x14ac:dyDescent="0.25">
      <c r="E401" s="1"/>
      <c r="F401" s="1"/>
      <c r="G401" s="1"/>
      <c r="H401" s="1"/>
      <c r="J401" s="1"/>
      <c r="K401" s="1"/>
      <c r="L401" s="1"/>
    </row>
    <row r="402" spans="5:12" x14ac:dyDescent="0.25">
      <c r="E402" s="1"/>
      <c r="F402" s="1"/>
      <c r="G402" s="1"/>
      <c r="H402" s="1"/>
      <c r="J402" s="1"/>
      <c r="K402" s="1"/>
      <c r="L402" s="1"/>
    </row>
    <row r="403" spans="5:12" x14ac:dyDescent="0.25">
      <c r="E403" s="1"/>
      <c r="F403" s="1"/>
      <c r="G403" s="1"/>
      <c r="H403" s="1"/>
      <c r="J403" s="1"/>
      <c r="K403" s="1"/>
      <c r="L403" s="1"/>
    </row>
    <row r="404" spans="5:12" x14ac:dyDescent="0.25">
      <c r="E404" s="1"/>
      <c r="F404" s="1"/>
      <c r="G404" s="1"/>
      <c r="H404" s="1"/>
      <c r="J404" s="1"/>
      <c r="K404" s="1"/>
      <c r="L404" s="1"/>
    </row>
    <row r="405" spans="5:12" x14ac:dyDescent="0.25">
      <c r="E405" s="1"/>
      <c r="F405" s="1"/>
      <c r="G405" s="1"/>
      <c r="H405" s="1"/>
      <c r="J405" s="1"/>
      <c r="K405" s="1"/>
      <c r="L405" s="1"/>
    </row>
    <row r="406" spans="5:12" x14ac:dyDescent="0.25">
      <c r="E406" s="1"/>
      <c r="F406" s="1"/>
      <c r="G406" s="1"/>
      <c r="H406" s="1"/>
      <c r="J406" s="1"/>
      <c r="K406" s="1"/>
      <c r="L406" s="1"/>
    </row>
    <row r="407" spans="5:12" x14ac:dyDescent="0.25">
      <c r="E407" s="1"/>
      <c r="F407" s="1"/>
      <c r="G407" s="1"/>
      <c r="H407" s="1"/>
      <c r="J407" s="1"/>
      <c r="K407" s="1"/>
      <c r="L407" s="1"/>
    </row>
    <row r="408" spans="5:12" x14ac:dyDescent="0.25">
      <c r="E408" s="1"/>
      <c r="F408" s="1"/>
      <c r="G408" s="1"/>
      <c r="H408" s="1"/>
      <c r="J408" s="1"/>
      <c r="K408" s="1"/>
      <c r="L408" s="1"/>
    </row>
    <row r="409" spans="5:12" x14ac:dyDescent="0.25">
      <c r="E409" s="1"/>
      <c r="F409" s="1"/>
      <c r="G409" s="1"/>
      <c r="H409" s="1"/>
      <c r="J409" s="1"/>
      <c r="K409" s="1"/>
      <c r="L409" s="1"/>
    </row>
    <row r="410" spans="5:12" x14ac:dyDescent="0.25">
      <c r="E410" s="1"/>
      <c r="F410" s="1"/>
      <c r="G410" s="1"/>
      <c r="H410" s="1"/>
      <c r="J410" s="1"/>
      <c r="K410" s="1"/>
      <c r="L410" s="1"/>
    </row>
    <row r="411" spans="5:12" x14ac:dyDescent="0.25">
      <c r="E411" s="1"/>
      <c r="F411" s="1"/>
      <c r="G411" s="1"/>
      <c r="H411" s="1"/>
      <c r="J411" s="1"/>
      <c r="K411" s="1"/>
      <c r="L411" s="1"/>
    </row>
    <row r="412" spans="5:12" x14ac:dyDescent="0.25">
      <c r="E412" s="1"/>
      <c r="F412" s="1"/>
      <c r="G412" s="1"/>
      <c r="H412" s="1"/>
      <c r="J412" s="1"/>
      <c r="K412" s="1"/>
      <c r="L412" s="1"/>
    </row>
    <row r="413" spans="5:12" x14ac:dyDescent="0.25">
      <c r="E413" s="1"/>
      <c r="F413" s="1"/>
      <c r="G413" s="1"/>
      <c r="H413" s="1"/>
      <c r="J413" s="1"/>
      <c r="K413" s="1"/>
      <c r="L413" s="1"/>
    </row>
    <row r="414" spans="5:12" x14ac:dyDescent="0.25">
      <c r="E414" s="1"/>
      <c r="F414" s="1"/>
      <c r="G414" s="1"/>
      <c r="H414" s="1"/>
      <c r="J414" s="1"/>
      <c r="K414" s="1"/>
      <c r="L414" s="1"/>
    </row>
    <row r="415" spans="5:12" x14ac:dyDescent="0.25">
      <c r="E415" s="1"/>
      <c r="F415" s="1"/>
      <c r="G415" s="1"/>
      <c r="H415" s="1"/>
      <c r="J415" s="1"/>
      <c r="K415" s="1"/>
      <c r="L415" s="1"/>
    </row>
    <row r="416" spans="5:12" x14ac:dyDescent="0.25">
      <c r="E416" s="1"/>
      <c r="F416" s="1"/>
      <c r="G416" s="1"/>
      <c r="H416" s="1"/>
      <c r="J416" s="1"/>
      <c r="K416" s="1"/>
      <c r="L416" s="1"/>
    </row>
    <row r="417" spans="5:12" x14ac:dyDescent="0.25">
      <c r="E417" s="1"/>
      <c r="F417" s="1"/>
      <c r="G417" s="1"/>
      <c r="H417" s="1"/>
      <c r="J417" s="1"/>
      <c r="K417" s="1"/>
      <c r="L417" s="1"/>
    </row>
    <row r="418" spans="5:12" x14ac:dyDescent="0.25">
      <c r="E418" s="1"/>
      <c r="F418" s="1"/>
      <c r="G418" s="1"/>
      <c r="H418" s="1"/>
      <c r="J418" s="1"/>
      <c r="K418" s="1"/>
      <c r="L418" s="1"/>
    </row>
    <row r="419" spans="5:12" x14ac:dyDescent="0.25">
      <c r="E419" s="1"/>
      <c r="F419" s="1"/>
      <c r="G419" s="1"/>
      <c r="H419" s="1"/>
      <c r="J419" s="1"/>
      <c r="K419" s="1"/>
      <c r="L419" s="1"/>
    </row>
    <row r="420" spans="5:12" x14ac:dyDescent="0.25">
      <c r="E420" s="1"/>
      <c r="F420" s="1"/>
      <c r="G420" s="1"/>
      <c r="H420" s="1"/>
      <c r="J420" s="1"/>
      <c r="K420" s="1"/>
      <c r="L420" s="1"/>
    </row>
    <row r="421" spans="5:12" x14ac:dyDescent="0.25">
      <c r="E421" s="1"/>
      <c r="F421" s="1"/>
      <c r="G421" s="1"/>
      <c r="H421" s="1"/>
      <c r="J421" s="1"/>
      <c r="K421" s="1"/>
      <c r="L421" s="1"/>
    </row>
    <row r="422" spans="5:12" x14ac:dyDescent="0.25">
      <c r="E422" s="1"/>
      <c r="F422" s="1"/>
      <c r="G422" s="1"/>
      <c r="H422" s="1"/>
      <c r="J422" s="1"/>
      <c r="K422" s="1"/>
      <c r="L422" s="1"/>
    </row>
    <row r="423" spans="5:12" x14ac:dyDescent="0.25">
      <c r="E423" s="1"/>
      <c r="F423" s="1"/>
      <c r="G423" s="1"/>
      <c r="H423" s="1"/>
      <c r="J423" s="1"/>
      <c r="K423" s="1"/>
      <c r="L423" s="1"/>
    </row>
    <row r="424" spans="5:12" x14ac:dyDescent="0.25">
      <c r="E424" s="1"/>
      <c r="F424" s="1"/>
      <c r="G424" s="1"/>
      <c r="H424" s="1"/>
      <c r="J424" s="1"/>
      <c r="K424" s="1"/>
      <c r="L424" s="1"/>
    </row>
    <row r="425" spans="5:12" x14ac:dyDescent="0.25">
      <c r="E425" s="1"/>
      <c r="F425" s="1"/>
      <c r="G425" s="1"/>
      <c r="H425" s="1"/>
      <c r="J425" s="1"/>
      <c r="K425" s="1"/>
      <c r="L425" s="1"/>
    </row>
    <row r="426" spans="5:12" x14ac:dyDescent="0.25">
      <c r="E426" s="1"/>
      <c r="F426" s="1"/>
      <c r="G426" s="1"/>
      <c r="H426" s="1"/>
      <c r="J426" s="1"/>
      <c r="K426" s="1"/>
      <c r="L426" s="1"/>
    </row>
    <row r="427" spans="5:12" x14ac:dyDescent="0.25">
      <c r="E427" s="1"/>
      <c r="F427" s="1"/>
      <c r="G427" s="1"/>
      <c r="H427" s="1"/>
      <c r="J427" s="1"/>
      <c r="K427" s="1"/>
      <c r="L427" s="1"/>
    </row>
    <row r="428" spans="5:12" x14ac:dyDescent="0.25">
      <c r="E428" s="1"/>
      <c r="F428" s="1"/>
      <c r="G428" s="1"/>
      <c r="H428" s="1"/>
      <c r="J428" s="1"/>
      <c r="K428" s="1"/>
      <c r="L428" s="1"/>
    </row>
    <row r="429" spans="5:12" x14ac:dyDescent="0.25">
      <c r="E429" s="1"/>
      <c r="F429" s="1"/>
      <c r="G429" s="1"/>
      <c r="H429" s="1"/>
      <c r="J429" s="1"/>
      <c r="K429" s="1"/>
      <c r="L429" s="1"/>
    </row>
    <row r="430" spans="5:12" x14ac:dyDescent="0.25">
      <c r="E430" s="1"/>
      <c r="F430" s="1"/>
      <c r="G430" s="1"/>
      <c r="H430" s="1"/>
      <c r="J430" s="1"/>
      <c r="K430" s="1"/>
      <c r="L430" s="1"/>
    </row>
    <row r="431" spans="5:12" x14ac:dyDescent="0.25">
      <c r="E431" s="1"/>
      <c r="F431" s="1"/>
      <c r="G431" s="1"/>
      <c r="H431" s="1"/>
      <c r="J431" s="1"/>
      <c r="K431" s="1"/>
      <c r="L431" s="1"/>
    </row>
    <row r="432" spans="5:12" x14ac:dyDescent="0.25">
      <c r="E432" s="1"/>
      <c r="F432" s="1"/>
      <c r="G432" s="1"/>
      <c r="H432" s="1"/>
      <c r="J432" s="1"/>
      <c r="K432" s="1"/>
      <c r="L432" s="1"/>
    </row>
    <row r="433" spans="5:12" x14ac:dyDescent="0.25">
      <c r="E433" s="1"/>
      <c r="F433" s="1"/>
      <c r="G433" s="1"/>
      <c r="H433" s="1"/>
      <c r="J433" s="1"/>
      <c r="K433" s="1"/>
      <c r="L433" s="1"/>
    </row>
    <row r="434" spans="5:12" x14ac:dyDescent="0.25">
      <c r="E434" s="1"/>
      <c r="F434" s="1"/>
      <c r="G434" s="1"/>
      <c r="H434" s="1"/>
      <c r="J434" s="1"/>
      <c r="K434" s="1"/>
      <c r="L434" s="1"/>
    </row>
    <row r="435" spans="5:12" x14ac:dyDescent="0.25">
      <c r="E435" s="1"/>
      <c r="F435" s="1"/>
      <c r="G435" s="1"/>
      <c r="H435" s="1"/>
      <c r="J435" s="1"/>
      <c r="K435" s="1"/>
      <c r="L435" s="1"/>
    </row>
    <row r="436" spans="5:12" x14ac:dyDescent="0.25">
      <c r="E436" s="1"/>
      <c r="F436" s="1"/>
      <c r="G436" s="1"/>
      <c r="H436" s="1"/>
      <c r="J436" s="1"/>
      <c r="K436" s="1"/>
      <c r="L436" s="1"/>
    </row>
    <row r="437" spans="5:12" x14ac:dyDescent="0.25">
      <c r="E437" s="1"/>
      <c r="F437" s="1"/>
      <c r="G437" s="1"/>
      <c r="H437" s="1"/>
      <c r="J437" s="1"/>
      <c r="K437" s="1"/>
      <c r="L437" s="1"/>
    </row>
    <row r="438" spans="5:12" x14ac:dyDescent="0.25">
      <c r="E438" s="1"/>
      <c r="F438" s="1"/>
      <c r="G438" s="1"/>
      <c r="H438" s="1"/>
      <c r="J438" s="1"/>
      <c r="K438" s="1"/>
      <c r="L438" s="1"/>
    </row>
    <row r="439" spans="5:12" x14ac:dyDescent="0.25">
      <c r="E439" s="1"/>
      <c r="F439" s="1"/>
      <c r="G439" s="1"/>
      <c r="H439" s="1"/>
      <c r="J439" s="1"/>
      <c r="K439" s="1"/>
      <c r="L439" s="1"/>
    </row>
    <row r="440" spans="5:12" x14ac:dyDescent="0.25">
      <c r="E440" s="1"/>
      <c r="F440" s="1"/>
      <c r="G440" s="1"/>
      <c r="H440" s="1"/>
      <c r="J440" s="1"/>
      <c r="K440" s="1"/>
      <c r="L440" s="1"/>
    </row>
    <row r="441" spans="5:12" x14ac:dyDescent="0.25">
      <c r="E441" s="1"/>
      <c r="F441" s="1"/>
      <c r="G441" s="1"/>
      <c r="H441" s="1"/>
      <c r="J441" s="1"/>
      <c r="K441" s="1"/>
      <c r="L441" s="1"/>
    </row>
    <row r="442" spans="5:12" x14ac:dyDescent="0.25">
      <c r="E442" s="1"/>
      <c r="F442" s="1"/>
      <c r="G442" s="1"/>
      <c r="H442" s="1"/>
      <c r="J442" s="1"/>
      <c r="K442" s="1"/>
      <c r="L442" s="1"/>
    </row>
    <row r="443" spans="5:12" x14ac:dyDescent="0.25">
      <c r="E443" s="1"/>
      <c r="F443" s="1"/>
      <c r="G443" s="1"/>
      <c r="H443" s="1"/>
      <c r="J443" s="1"/>
      <c r="K443" s="1"/>
      <c r="L443" s="1"/>
    </row>
    <row r="444" spans="5:12" x14ac:dyDescent="0.25">
      <c r="E444" s="1"/>
      <c r="F444" s="1"/>
      <c r="G444" s="1"/>
      <c r="H444" s="1"/>
      <c r="J444" s="1"/>
      <c r="K444" s="1"/>
      <c r="L444" s="1"/>
    </row>
    <row r="445" spans="5:12" x14ac:dyDescent="0.25">
      <c r="E445" s="1"/>
      <c r="F445" s="1"/>
      <c r="G445" s="1"/>
      <c r="H445" s="1"/>
      <c r="J445" s="1"/>
      <c r="K445" s="1"/>
      <c r="L445" s="1"/>
    </row>
    <row r="446" spans="5:12" x14ac:dyDescent="0.25">
      <c r="E446" s="1"/>
      <c r="F446" s="1"/>
      <c r="G446" s="1"/>
      <c r="H446" s="1"/>
      <c r="J446" s="1"/>
      <c r="K446" s="1"/>
      <c r="L446" s="1"/>
    </row>
    <row r="447" spans="5:12" x14ac:dyDescent="0.25">
      <c r="E447" s="1"/>
      <c r="F447" s="1"/>
      <c r="G447" s="1"/>
      <c r="H447" s="1"/>
      <c r="J447" s="1"/>
      <c r="K447" s="1"/>
      <c r="L447" s="1"/>
    </row>
    <row r="448" spans="5:12" x14ac:dyDescent="0.25">
      <c r="E448" s="1"/>
      <c r="F448" s="1"/>
      <c r="G448" s="1"/>
      <c r="H448" s="1"/>
      <c r="J448" s="1"/>
      <c r="K448" s="1"/>
      <c r="L448" s="1"/>
    </row>
    <row r="449" spans="5:12" x14ac:dyDescent="0.25">
      <c r="E449" s="1"/>
      <c r="F449" s="1"/>
      <c r="G449" s="1"/>
      <c r="H449" s="1"/>
      <c r="J449" s="1"/>
      <c r="K449" s="1"/>
      <c r="L449" s="1"/>
    </row>
    <row r="450" spans="5:12" x14ac:dyDescent="0.25">
      <c r="E450" s="1"/>
      <c r="F450" s="1"/>
      <c r="G450" s="1"/>
      <c r="H450" s="1"/>
      <c r="J450" s="1"/>
      <c r="K450" s="1"/>
      <c r="L450" s="1"/>
    </row>
    <row r="451" spans="5:12" x14ac:dyDescent="0.25">
      <c r="E451" s="1"/>
      <c r="F451" s="1"/>
      <c r="G451" s="1"/>
      <c r="H451" s="1"/>
      <c r="J451" s="1"/>
      <c r="K451" s="1"/>
      <c r="L451" s="1"/>
    </row>
    <row r="452" spans="5:12" x14ac:dyDescent="0.25">
      <c r="E452" s="1"/>
      <c r="F452" s="1"/>
      <c r="G452" s="1"/>
      <c r="H452" s="1"/>
      <c r="J452" s="1"/>
      <c r="K452" s="1"/>
      <c r="L452" s="1"/>
    </row>
    <row r="453" spans="5:12" x14ac:dyDescent="0.25">
      <c r="E453" s="1"/>
      <c r="F453" s="1"/>
      <c r="G453" s="1"/>
      <c r="H453" s="1"/>
      <c r="J453" s="1"/>
      <c r="K453" s="1"/>
      <c r="L453" s="1"/>
    </row>
    <row r="454" spans="5:12" x14ac:dyDescent="0.25">
      <c r="E454" s="1"/>
      <c r="F454" s="1"/>
      <c r="G454" s="1"/>
      <c r="H454" s="1"/>
      <c r="J454" s="1"/>
      <c r="K454" s="1"/>
      <c r="L454" s="1"/>
    </row>
    <row r="455" spans="5:12" x14ac:dyDescent="0.25">
      <c r="E455" s="1"/>
      <c r="F455" s="1"/>
      <c r="G455" s="1"/>
      <c r="H455" s="1"/>
      <c r="J455" s="1"/>
      <c r="K455" s="1"/>
      <c r="L455" s="1"/>
    </row>
    <row r="456" spans="5:12" x14ac:dyDescent="0.25">
      <c r="E456" s="1"/>
      <c r="F456" s="1"/>
      <c r="G456" s="1"/>
      <c r="H456" s="1"/>
      <c r="J456" s="1"/>
      <c r="K456" s="1"/>
      <c r="L456" s="1"/>
    </row>
    <row r="457" spans="5:12" x14ac:dyDescent="0.25">
      <c r="E457" s="1"/>
      <c r="F457" s="1"/>
      <c r="G457" s="1"/>
      <c r="H457" s="1"/>
      <c r="J457" s="1"/>
      <c r="K457" s="1"/>
      <c r="L457" s="1"/>
    </row>
    <row r="458" spans="5:12" x14ac:dyDescent="0.25">
      <c r="E458" s="1"/>
      <c r="F458" s="1"/>
      <c r="G458" s="1"/>
      <c r="H458" s="1"/>
      <c r="J458" s="1"/>
      <c r="K458" s="1"/>
      <c r="L458" s="1"/>
    </row>
    <row r="459" spans="5:12" x14ac:dyDescent="0.25">
      <c r="E459" s="1"/>
      <c r="F459" s="1"/>
      <c r="G459" s="1"/>
      <c r="H459" s="1"/>
      <c r="J459" s="1"/>
      <c r="K459" s="1"/>
      <c r="L459" s="1"/>
    </row>
    <row r="460" spans="5:12" x14ac:dyDescent="0.25">
      <c r="E460" s="1"/>
      <c r="F460" s="1"/>
      <c r="G460" s="1"/>
      <c r="H460" s="1"/>
      <c r="J460" s="1"/>
      <c r="K460" s="1"/>
      <c r="L460" s="1"/>
    </row>
    <row r="461" spans="5:12" x14ac:dyDescent="0.25">
      <c r="E461" s="1"/>
      <c r="F461" s="1"/>
      <c r="G461" s="1"/>
      <c r="H461" s="1"/>
      <c r="J461" s="1"/>
      <c r="K461" s="1"/>
      <c r="L461" s="1"/>
    </row>
    <row r="462" spans="5:12" x14ac:dyDescent="0.25">
      <c r="E462" s="1"/>
      <c r="F462" s="1"/>
      <c r="G462" s="1"/>
      <c r="H462" s="1"/>
      <c r="J462" s="1"/>
      <c r="K462" s="1"/>
      <c r="L462" s="1"/>
    </row>
    <row r="463" spans="5:12" x14ac:dyDescent="0.25">
      <c r="E463" s="1"/>
      <c r="F463" s="1"/>
      <c r="G463" s="1"/>
      <c r="H463" s="1"/>
      <c r="J463" s="1"/>
      <c r="K463" s="1"/>
      <c r="L463" s="1"/>
    </row>
    <row r="464" spans="5:12" x14ac:dyDescent="0.25">
      <c r="E464" s="1"/>
      <c r="F464" s="1"/>
      <c r="G464" s="1"/>
      <c r="H464" s="1"/>
      <c r="J464" s="1"/>
      <c r="K464" s="1"/>
      <c r="L464" s="1"/>
    </row>
    <row r="465" spans="5:12" x14ac:dyDescent="0.25">
      <c r="E465" s="1"/>
      <c r="F465" s="1"/>
      <c r="G465" s="1"/>
      <c r="H465" s="1"/>
      <c r="J465" s="1"/>
      <c r="K465" s="1"/>
      <c r="L465" s="1"/>
    </row>
    <row r="466" spans="5:12" x14ac:dyDescent="0.25">
      <c r="E466" s="1"/>
      <c r="F466" s="1"/>
      <c r="G466" s="1"/>
      <c r="H466" s="1"/>
      <c r="J466" s="1"/>
      <c r="K466" s="1"/>
      <c r="L466" s="1"/>
    </row>
    <row r="467" spans="5:12" x14ac:dyDescent="0.25">
      <c r="E467" s="1"/>
      <c r="F467" s="1"/>
      <c r="G467" s="1"/>
      <c r="H467" s="1"/>
      <c r="J467" s="1"/>
      <c r="K467" s="1"/>
      <c r="L467" s="1"/>
    </row>
    <row r="468" spans="5:12" x14ac:dyDescent="0.25">
      <c r="E468" s="1"/>
      <c r="F468" s="1"/>
      <c r="G468" s="1"/>
      <c r="H468" s="1"/>
      <c r="J468" s="1"/>
      <c r="K468" s="1"/>
      <c r="L468" s="1"/>
    </row>
    <row r="469" spans="5:12" x14ac:dyDescent="0.25">
      <c r="E469" s="1"/>
      <c r="F469" s="1"/>
      <c r="G469" s="1"/>
      <c r="H469" s="1"/>
      <c r="J469" s="1"/>
      <c r="K469" s="1"/>
      <c r="L469" s="1"/>
    </row>
    <row r="470" spans="5:12" x14ac:dyDescent="0.25">
      <c r="E470" s="1"/>
      <c r="F470" s="1"/>
      <c r="G470" s="1"/>
      <c r="H470" s="1"/>
      <c r="J470" s="1"/>
      <c r="K470" s="1"/>
      <c r="L470" s="1"/>
    </row>
    <row r="471" spans="5:12" x14ac:dyDescent="0.25">
      <c r="E471" s="1"/>
      <c r="F471" s="1"/>
      <c r="G471" s="1"/>
      <c r="H471" s="1"/>
      <c r="J471" s="1"/>
      <c r="K471" s="1"/>
      <c r="L471" s="1"/>
    </row>
    <row r="472" spans="5:12" x14ac:dyDescent="0.25">
      <c r="E472" s="1"/>
      <c r="F472" s="1"/>
      <c r="G472" s="1"/>
      <c r="H472" s="1"/>
      <c r="J472" s="1"/>
      <c r="K472" s="1"/>
      <c r="L472" s="1"/>
    </row>
    <row r="473" spans="5:12" x14ac:dyDescent="0.25">
      <c r="E473" s="1"/>
      <c r="F473" s="1"/>
      <c r="G473" s="1"/>
      <c r="H473" s="1"/>
      <c r="J473" s="1"/>
      <c r="K473" s="1"/>
      <c r="L473" s="1"/>
    </row>
    <row r="474" spans="5:12" x14ac:dyDescent="0.25">
      <c r="E474" s="1"/>
      <c r="F474" s="1"/>
      <c r="G474" s="1"/>
      <c r="H474" s="1"/>
      <c r="J474" s="1"/>
      <c r="K474" s="1"/>
      <c r="L474" s="1"/>
    </row>
    <row r="475" spans="5:12" x14ac:dyDescent="0.25">
      <c r="E475" s="1"/>
      <c r="F475" s="1"/>
      <c r="G475" s="1"/>
      <c r="H475" s="1"/>
      <c r="J475" s="1"/>
      <c r="K475" s="1"/>
      <c r="L475" s="1"/>
    </row>
    <row r="476" spans="5:12" x14ac:dyDescent="0.25">
      <c r="E476" s="1"/>
      <c r="F476" s="1"/>
      <c r="G476" s="1"/>
      <c r="H476" s="1"/>
      <c r="J476" s="1"/>
      <c r="K476" s="1"/>
      <c r="L476" s="1"/>
    </row>
    <row r="477" spans="5:12" x14ac:dyDescent="0.25">
      <c r="E477" s="1"/>
      <c r="F477" s="1"/>
      <c r="G477" s="1"/>
      <c r="H477" s="1"/>
      <c r="J477" s="1"/>
      <c r="K477" s="1"/>
      <c r="L477" s="1"/>
    </row>
    <row r="478" spans="5:12" x14ac:dyDescent="0.25">
      <c r="E478" s="1"/>
      <c r="F478" s="1"/>
      <c r="G478" s="1"/>
      <c r="H478" s="1"/>
      <c r="J478" s="1"/>
      <c r="K478" s="1"/>
      <c r="L478" s="1"/>
    </row>
    <row r="479" spans="5:12" x14ac:dyDescent="0.25">
      <c r="E479" s="1"/>
      <c r="F479" s="1"/>
      <c r="G479" s="1"/>
      <c r="H479" s="1"/>
      <c r="J479" s="1"/>
      <c r="K479" s="1"/>
      <c r="L479" s="1"/>
    </row>
    <row r="480" spans="5:12" x14ac:dyDescent="0.25">
      <c r="E480" s="1"/>
      <c r="F480" s="1"/>
      <c r="G480" s="1"/>
      <c r="H480" s="1"/>
      <c r="J480" s="1"/>
      <c r="K480" s="1"/>
      <c r="L480" s="1"/>
    </row>
    <row r="481" spans="5:12" x14ac:dyDescent="0.25">
      <c r="E481" s="1"/>
      <c r="F481" s="1"/>
      <c r="G481" s="1"/>
      <c r="H481" s="1"/>
      <c r="J481" s="1"/>
      <c r="K481" s="1"/>
      <c r="L481" s="1"/>
    </row>
    <row r="482" spans="5:12" x14ac:dyDescent="0.25">
      <c r="E482" s="1"/>
      <c r="F482" s="1"/>
      <c r="G482" s="1"/>
      <c r="H482" s="1"/>
      <c r="J482" s="1"/>
      <c r="K482" s="1"/>
      <c r="L482" s="1"/>
    </row>
    <row r="483" spans="5:12" x14ac:dyDescent="0.25">
      <c r="E483" s="1"/>
      <c r="F483" s="1"/>
      <c r="G483" s="1"/>
      <c r="H483" s="1"/>
      <c r="J483" s="1"/>
      <c r="K483" s="1"/>
      <c r="L483" s="1"/>
    </row>
    <row r="484" spans="5:12" x14ac:dyDescent="0.25">
      <c r="E484" s="1"/>
      <c r="F484" s="1"/>
      <c r="G484" s="1"/>
      <c r="H484" s="1"/>
      <c r="J484" s="1"/>
      <c r="K484" s="1"/>
      <c r="L484" s="1"/>
    </row>
    <row r="485" spans="5:12" x14ac:dyDescent="0.25">
      <c r="E485" s="1"/>
      <c r="F485" s="1"/>
      <c r="G485" s="1"/>
      <c r="H485" s="1"/>
      <c r="J485" s="1"/>
      <c r="K485" s="1"/>
      <c r="L485" s="1"/>
    </row>
    <row r="486" spans="5:12" x14ac:dyDescent="0.25">
      <c r="E486" s="1"/>
      <c r="F486" s="1"/>
      <c r="G486" s="1"/>
      <c r="H486" s="1"/>
      <c r="J486" s="1"/>
      <c r="K486" s="1"/>
      <c r="L486" s="1"/>
    </row>
    <row r="487" spans="5:12" x14ac:dyDescent="0.25">
      <c r="E487" s="1"/>
      <c r="F487" s="1"/>
      <c r="G487" s="1"/>
      <c r="H487" s="1"/>
      <c r="J487" s="1"/>
      <c r="K487" s="1"/>
      <c r="L487" s="1"/>
    </row>
    <row r="488" spans="5:12" x14ac:dyDescent="0.25">
      <c r="E488" s="1"/>
      <c r="F488" s="1"/>
      <c r="G488" s="1"/>
      <c r="H488" s="1"/>
      <c r="J488" s="1"/>
      <c r="K488" s="1"/>
      <c r="L488" s="1"/>
    </row>
    <row r="489" spans="5:12" x14ac:dyDescent="0.25">
      <c r="E489" s="1"/>
      <c r="F489" s="1"/>
      <c r="G489" s="1"/>
      <c r="H489" s="1"/>
      <c r="J489" s="1"/>
      <c r="K489" s="1"/>
      <c r="L489" s="1"/>
    </row>
    <row r="490" spans="5:12" x14ac:dyDescent="0.25">
      <c r="E490" s="1"/>
      <c r="F490" s="1"/>
      <c r="G490" s="1"/>
      <c r="H490" s="1"/>
      <c r="J490" s="1"/>
      <c r="K490" s="1"/>
      <c r="L490" s="1"/>
    </row>
    <row r="491" spans="5:12" x14ac:dyDescent="0.25">
      <c r="E491" s="1"/>
      <c r="F491" s="1"/>
      <c r="G491" s="1"/>
      <c r="H491" s="1"/>
      <c r="J491" s="1"/>
      <c r="K491" s="1"/>
      <c r="L491" s="1"/>
    </row>
    <row r="492" spans="5:12" x14ac:dyDescent="0.25">
      <c r="E492" s="1"/>
      <c r="F492" s="1"/>
      <c r="G492" s="1"/>
      <c r="H492" s="1"/>
      <c r="J492" s="1"/>
      <c r="K492" s="1"/>
      <c r="L492" s="1"/>
    </row>
    <row r="493" spans="5:12" x14ac:dyDescent="0.25">
      <c r="E493" s="1"/>
      <c r="F493" s="1"/>
      <c r="G493" s="1"/>
      <c r="H493" s="1"/>
      <c r="J493" s="1"/>
      <c r="K493" s="1"/>
      <c r="L493" s="1"/>
    </row>
    <row r="494" spans="5:12" x14ac:dyDescent="0.25">
      <c r="E494" s="1"/>
      <c r="F494" s="1"/>
      <c r="G494" s="1"/>
      <c r="H494" s="1"/>
      <c r="J494" s="1"/>
      <c r="K494" s="1"/>
      <c r="L494" s="1"/>
    </row>
    <row r="495" spans="5:12" x14ac:dyDescent="0.25">
      <c r="E495" s="1"/>
      <c r="F495" s="1"/>
      <c r="G495" s="1"/>
      <c r="H495" s="1"/>
      <c r="J495" s="1"/>
      <c r="K495" s="1"/>
      <c r="L495" s="1"/>
    </row>
    <row r="496" spans="5:12" x14ac:dyDescent="0.25">
      <c r="E496" s="1"/>
      <c r="F496" s="1"/>
      <c r="G496" s="1"/>
      <c r="H496" s="1"/>
      <c r="J496" s="1"/>
      <c r="K496" s="1"/>
      <c r="L496" s="1"/>
    </row>
    <row r="497" spans="5:12" x14ac:dyDescent="0.25">
      <c r="E497" s="1"/>
      <c r="F497" s="1"/>
      <c r="G497" s="1"/>
      <c r="H497" s="1"/>
      <c r="J497" s="1"/>
      <c r="K497" s="1"/>
      <c r="L497" s="1"/>
    </row>
    <row r="498" spans="5:12" x14ac:dyDescent="0.25">
      <c r="E498" s="1"/>
      <c r="F498" s="1"/>
      <c r="G498" s="1"/>
      <c r="H498" s="1"/>
      <c r="J498" s="1"/>
      <c r="K498" s="1"/>
      <c r="L498" s="1"/>
    </row>
    <row r="499" spans="5:12" x14ac:dyDescent="0.25">
      <c r="E499" s="1"/>
      <c r="F499" s="1"/>
      <c r="G499" s="1"/>
      <c r="H499" s="1"/>
      <c r="J499" s="1"/>
      <c r="K499" s="1"/>
      <c r="L499" s="1"/>
    </row>
    <row r="500" spans="5:12" x14ac:dyDescent="0.25">
      <c r="E500" s="1"/>
      <c r="F500" s="1"/>
      <c r="G500" s="1"/>
      <c r="H500" s="1"/>
      <c r="J500" s="1"/>
      <c r="K500" s="1"/>
      <c r="L500" s="1"/>
    </row>
    <row r="501" spans="5:12" x14ac:dyDescent="0.25">
      <c r="E501" s="1"/>
      <c r="F501" s="1"/>
      <c r="G501" s="1"/>
      <c r="H501" s="1"/>
      <c r="J501" s="1"/>
      <c r="K501" s="1"/>
      <c r="L501" s="1"/>
    </row>
    <row r="502" spans="5:12" x14ac:dyDescent="0.25">
      <c r="E502" s="1"/>
      <c r="F502" s="1"/>
      <c r="G502" s="1"/>
      <c r="H502" s="1"/>
      <c r="J502" s="1"/>
      <c r="K502" s="1"/>
      <c r="L502" s="1"/>
    </row>
    <row r="503" spans="5:12" x14ac:dyDescent="0.25">
      <c r="E503" s="1"/>
      <c r="F503" s="1"/>
      <c r="G503" s="1"/>
      <c r="H503" s="1"/>
      <c r="J503" s="1"/>
      <c r="K503" s="1"/>
      <c r="L503" s="1"/>
    </row>
    <row r="504" spans="5:12" x14ac:dyDescent="0.25">
      <c r="E504" s="1"/>
      <c r="F504" s="1"/>
      <c r="G504" s="1"/>
      <c r="H504" s="1"/>
      <c r="J504" s="1"/>
      <c r="K504" s="1"/>
      <c r="L504" s="1"/>
    </row>
    <row r="505" spans="5:12" x14ac:dyDescent="0.25">
      <c r="E505" s="1"/>
      <c r="F505" s="1"/>
      <c r="G505" s="1"/>
      <c r="H505" s="1"/>
      <c r="J505" s="1"/>
      <c r="K505" s="1"/>
      <c r="L505" s="1"/>
    </row>
    <row r="506" spans="5:12" x14ac:dyDescent="0.25">
      <c r="E506" s="1"/>
      <c r="F506" s="1"/>
      <c r="G506" s="1"/>
      <c r="H506" s="1"/>
      <c r="J506" s="1"/>
      <c r="K506" s="1"/>
      <c r="L506" s="1"/>
    </row>
    <row r="507" spans="5:12" x14ac:dyDescent="0.25">
      <c r="E507" s="1"/>
      <c r="F507" s="1"/>
      <c r="G507" s="1"/>
      <c r="H507" s="1"/>
      <c r="J507" s="1"/>
      <c r="K507" s="1"/>
      <c r="L507" s="1"/>
    </row>
    <row r="508" spans="5:12" x14ac:dyDescent="0.25">
      <c r="E508" s="1"/>
      <c r="F508" s="1"/>
      <c r="G508" s="1"/>
      <c r="H508" s="1"/>
      <c r="J508" s="1"/>
      <c r="K508" s="1"/>
      <c r="L508" s="1"/>
    </row>
    <row r="509" spans="5:12" x14ac:dyDescent="0.25">
      <c r="E509" s="1"/>
      <c r="F509" s="1"/>
      <c r="G509" s="1"/>
      <c r="H509" s="1"/>
      <c r="J509" s="1"/>
      <c r="K509" s="1"/>
      <c r="L509" s="1"/>
    </row>
    <row r="510" spans="5:12" x14ac:dyDescent="0.25">
      <c r="E510" s="1"/>
      <c r="F510" s="1"/>
      <c r="G510" s="1"/>
      <c r="H510" s="1"/>
      <c r="J510" s="1"/>
      <c r="K510" s="1"/>
      <c r="L510" s="1"/>
    </row>
    <row r="511" spans="5:12" x14ac:dyDescent="0.25">
      <c r="E511" s="1"/>
      <c r="F511" s="1"/>
      <c r="G511" s="1"/>
      <c r="H511" s="1"/>
      <c r="J511" s="1"/>
      <c r="K511" s="1"/>
      <c r="L511" s="1"/>
    </row>
    <row r="512" spans="5:12" x14ac:dyDescent="0.25">
      <c r="E512" s="1"/>
      <c r="F512" s="1"/>
      <c r="G512" s="1"/>
      <c r="H512" s="1"/>
      <c r="J512" s="1"/>
      <c r="K512" s="1"/>
      <c r="L512" s="1"/>
    </row>
    <row r="513" spans="5:12" x14ac:dyDescent="0.25">
      <c r="E513" s="1"/>
      <c r="F513" s="1"/>
      <c r="G513" s="1"/>
      <c r="H513" s="1"/>
      <c r="J513" s="1"/>
      <c r="K513" s="1"/>
      <c r="L513" s="1"/>
    </row>
    <row r="514" spans="5:12" x14ac:dyDescent="0.25">
      <c r="E514" s="1"/>
      <c r="F514" s="1"/>
      <c r="G514" s="1"/>
      <c r="H514" s="1"/>
      <c r="J514" s="1"/>
      <c r="K514" s="1"/>
      <c r="L514" s="1"/>
    </row>
    <row r="515" spans="5:12" x14ac:dyDescent="0.25">
      <c r="E515" s="1"/>
      <c r="F515" s="1"/>
      <c r="G515" s="1"/>
      <c r="H515" s="1"/>
      <c r="J515" s="1"/>
      <c r="K515" s="1"/>
      <c r="L515" s="1"/>
    </row>
    <row r="516" spans="5:12" x14ac:dyDescent="0.25">
      <c r="E516" s="1"/>
      <c r="F516" s="1"/>
      <c r="G516" s="1"/>
      <c r="H516" s="1"/>
      <c r="J516" s="1"/>
      <c r="K516" s="1"/>
      <c r="L516" s="1"/>
    </row>
    <row r="517" spans="5:12" x14ac:dyDescent="0.25">
      <c r="E517" s="1"/>
      <c r="F517" s="1"/>
      <c r="G517" s="1"/>
      <c r="H517" s="1"/>
      <c r="J517" s="1"/>
      <c r="K517" s="1"/>
      <c r="L517" s="1"/>
    </row>
    <row r="518" spans="5:12" x14ac:dyDescent="0.25">
      <c r="E518" s="1"/>
      <c r="F518" s="1"/>
      <c r="G518" s="1"/>
      <c r="H518" s="1"/>
      <c r="J518" s="1"/>
      <c r="K518" s="1"/>
      <c r="L518" s="1"/>
    </row>
    <row r="519" spans="5:12" x14ac:dyDescent="0.25">
      <c r="E519" s="1"/>
      <c r="F519" s="1"/>
      <c r="G519" s="1"/>
      <c r="H519" s="1"/>
      <c r="J519" s="1"/>
      <c r="K519" s="1"/>
      <c r="L519" s="1"/>
    </row>
    <row r="520" spans="5:12" x14ac:dyDescent="0.25">
      <c r="E520" s="1"/>
      <c r="F520" s="1"/>
      <c r="G520" s="1"/>
      <c r="H520" s="1"/>
      <c r="J520" s="1"/>
      <c r="K520" s="1"/>
      <c r="L520" s="1"/>
    </row>
    <row r="521" spans="5:12" x14ac:dyDescent="0.25">
      <c r="E521" s="1"/>
      <c r="F521" s="1"/>
      <c r="G521" s="1"/>
      <c r="H521" s="1"/>
      <c r="J521" s="1"/>
      <c r="K521" s="1"/>
      <c r="L521" s="1"/>
    </row>
    <row r="522" spans="5:12" x14ac:dyDescent="0.25">
      <c r="E522" s="1"/>
      <c r="F522" s="1"/>
      <c r="G522" s="1"/>
      <c r="H522" s="1"/>
      <c r="J522" s="1"/>
      <c r="K522" s="1"/>
      <c r="L522" s="1"/>
    </row>
    <row r="523" spans="5:12" x14ac:dyDescent="0.25">
      <c r="E523" s="1"/>
      <c r="F523" s="1"/>
      <c r="G523" s="1"/>
      <c r="H523" s="1"/>
      <c r="J523" s="1"/>
      <c r="K523" s="1"/>
      <c r="L523" s="1"/>
    </row>
    <row r="524" spans="5:12" x14ac:dyDescent="0.25">
      <c r="E524" s="1"/>
      <c r="F524" s="1"/>
      <c r="G524" s="1"/>
      <c r="H524" s="1"/>
      <c r="J524" s="1"/>
      <c r="K524" s="1"/>
      <c r="L524" s="1"/>
    </row>
    <row r="525" spans="5:12" x14ac:dyDescent="0.25">
      <c r="E525" s="1"/>
      <c r="F525" s="1"/>
      <c r="G525" s="1"/>
      <c r="H525" s="1"/>
      <c r="J525" s="1"/>
      <c r="K525" s="1"/>
      <c r="L525" s="1"/>
    </row>
    <row r="526" spans="5:12" x14ac:dyDescent="0.25">
      <c r="E526" s="1"/>
      <c r="F526" s="1"/>
      <c r="G526" s="1"/>
      <c r="H526" s="1"/>
      <c r="J526" s="1"/>
      <c r="K526" s="1"/>
      <c r="L526" s="1"/>
    </row>
    <row r="527" spans="5:12" x14ac:dyDescent="0.25">
      <c r="E527" s="1"/>
      <c r="F527" s="1"/>
      <c r="G527" s="1"/>
      <c r="H527" s="1"/>
      <c r="J527" s="1"/>
      <c r="K527" s="1"/>
      <c r="L527" s="1"/>
    </row>
    <row r="528" spans="5:12" x14ac:dyDescent="0.25">
      <c r="E528" s="1"/>
      <c r="F528" s="1"/>
      <c r="G528" s="1"/>
      <c r="H528" s="1"/>
      <c r="J528" s="1"/>
      <c r="K528" s="1"/>
      <c r="L528" s="1"/>
    </row>
    <row r="529" spans="5:12" x14ac:dyDescent="0.25">
      <c r="E529" s="1"/>
      <c r="F529" s="1"/>
      <c r="G529" s="1"/>
      <c r="H529" s="1"/>
      <c r="J529" s="1"/>
      <c r="K529" s="1"/>
      <c r="L529" s="1"/>
    </row>
    <row r="530" spans="5:12" x14ac:dyDescent="0.25">
      <c r="E530" s="1"/>
      <c r="F530" s="1"/>
      <c r="G530" s="1"/>
      <c r="H530" s="1"/>
      <c r="J530" s="1"/>
      <c r="K530" s="1"/>
      <c r="L530" s="1"/>
    </row>
    <row r="531" spans="5:12" x14ac:dyDescent="0.25">
      <c r="E531" s="1"/>
      <c r="F531" s="1"/>
      <c r="G531" s="1"/>
      <c r="H531" s="1"/>
      <c r="J531" s="1"/>
      <c r="K531" s="1"/>
      <c r="L531" s="1"/>
    </row>
    <row r="532" spans="5:12" x14ac:dyDescent="0.25">
      <c r="E532" s="1"/>
      <c r="F532" s="1"/>
      <c r="G532" s="1"/>
      <c r="H532" s="1"/>
      <c r="J532" s="1"/>
      <c r="K532" s="1"/>
      <c r="L532" s="1"/>
    </row>
    <row r="533" spans="5:12" x14ac:dyDescent="0.25">
      <c r="E533" s="1"/>
      <c r="F533" s="1"/>
      <c r="G533" s="1"/>
      <c r="H533" s="1"/>
      <c r="J533" s="1"/>
      <c r="K533" s="1"/>
      <c r="L533" s="1"/>
    </row>
    <row r="534" spans="5:12" x14ac:dyDescent="0.25">
      <c r="E534" s="1"/>
      <c r="F534" s="1"/>
      <c r="G534" s="1"/>
      <c r="H534" s="1"/>
      <c r="J534" s="1"/>
      <c r="K534" s="1"/>
      <c r="L534" s="1"/>
    </row>
    <row r="535" spans="5:12" x14ac:dyDescent="0.25">
      <c r="E535" s="1"/>
      <c r="F535" s="1"/>
      <c r="G535" s="1"/>
      <c r="H535" s="1"/>
      <c r="J535" s="1"/>
      <c r="K535" s="1"/>
      <c r="L535" s="1"/>
    </row>
    <row r="536" spans="5:12" x14ac:dyDescent="0.25">
      <c r="E536" s="1"/>
      <c r="F536" s="1"/>
      <c r="G536" s="1"/>
      <c r="H536" s="1"/>
      <c r="J536" s="1"/>
      <c r="K536" s="1"/>
      <c r="L536" s="1"/>
    </row>
    <row r="537" spans="5:12" x14ac:dyDescent="0.25">
      <c r="E537" s="1"/>
      <c r="F537" s="1"/>
      <c r="G537" s="1"/>
      <c r="H537" s="1"/>
      <c r="J537" s="1"/>
      <c r="K537" s="1"/>
      <c r="L537" s="1"/>
    </row>
    <row r="538" spans="5:12" x14ac:dyDescent="0.25">
      <c r="E538" s="1"/>
      <c r="F538" s="1"/>
      <c r="G538" s="1"/>
      <c r="H538" s="1"/>
      <c r="J538" s="1"/>
      <c r="K538" s="1"/>
      <c r="L538" s="1"/>
    </row>
    <row r="539" spans="5:12" x14ac:dyDescent="0.25">
      <c r="E539" s="1"/>
      <c r="F539" s="1"/>
      <c r="G539" s="1"/>
      <c r="H539" s="1"/>
      <c r="J539" s="1"/>
      <c r="K539" s="1"/>
      <c r="L539" s="1"/>
    </row>
    <row r="540" spans="5:12" x14ac:dyDescent="0.25">
      <c r="E540" s="1"/>
      <c r="F540" s="1"/>
      <c r="G540" s="1"/>
      <c r="H540" s="1"/>
      <c r="J540" s="1"/>
      <c r="K540" s="1"/>
      <c r="L540" s="1"/>
    </row>
    <row r="541" spans="5:12" x14ac:dyDescent="0.25">
      <c r="E541" s="1"/>
      <c r="F541" s="1"/>
      <c r="G541" s="1"/>
      <c r="H541" s="1"/>
      <c r="J541" s="1"/>
      <c r="K541" s="1"/>
      <c r="L541" s="1"/>
    </row>
    <row r="542" spans="5:12" x14ac:dyDescent="0.25">
      <c r="E542" s="1"/>
      <c r="F542" s="1"/>
      <c r="G542" s="1"/>
      <c r="H542" s="1"/>
    </row>
    <row r="543" spans="5:12" x14ac:dyDescent="0.25">
      <c r="E543" s="1"/>
      <c r="F543" s="1"/>
      <c r="G543" s="1"/>
      <c r="H543" s="1"/>
    </row>
  </sheetData>
  <mergeCells count="3">
    <mergeCell ref="M1:P1"/>
    <mergeCell ref="V1:W1"/>
    <mergeCell ref="R1:U1"/>
  </mergeCells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премии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</dc:creator>
  <cp:lastModifiedBy>Павел Яход</cp:lastModifiedBy>
  <dcterms:created xsi:type="dcterms:W3CDTF">2015-06-05T18:19:34Z</dcterms:created>
  <dcterms:modified xsi:type="dcterms:W3CDTF">2025-06-04T13:11:14Z</dcterms:modified>
</cp:coreProperties>
</file>